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 activeTab="9"/>
  </bookViews>
  <sheets>
    <sheet name="交发集团" sheetId="1" r:id="rId1"/>
    <sheet name="交建集团" sheetId="2" r:id="rId2"/>
    <sheet name="交通国投" sheetId="3" r:id="rId3"/>
    <sheet name="铁发集团" sheetId="4" r:id="rId4"/>
    <sheet name="公交公司" sheetId="5" r:id="rId5"/>
    <sheet name="置业集团" sheetId="6" r:id="rId6"/>
    <sheet name="百通公司" sheetId="7" r:id="rId7"/>
    <sheet name="环畅公司" sheetId="8" r:id="rId8"/>
    <sheet name="兴南公司" sheetId="9" r:id="rId9"/>
    <sheet name="机场公司" sheetId="10" r:id="rId10"/>
  </sheets>
  <externalReferences>
    <externalReference r:id="rId11"/>
    <externalReference r:id="rId12"/>
    <externalReference r:id="rId13"/>
    <externalReference r:id="rId14"/>
  </externalReferences>
  <definedNames>
    <definedName name="_xlnm.Print_Titles" localSheetId="0">交发集团!$3:$5</definedName>
  </definedNames>
  <calcPr calcId="144525"/>
</workbook>
</file>

<file path=xl/sharedStrings.xml><?xml version="1.0" encoding="utf-8"?>
<sst xmlns="http://schemas.openxmlformats.org/spreadsheetml/2006/main" count="356" uniqueCount="171">
  <si>
    <t>龙岩市国资委所监管企业负责人2022年度薪酬信息披露表</t>
  </si>
  <si>
    <t>企业名称：龙岩交通发展集团有限公司</t>
  </si>
  <si>
    <t>金额单位：万元</t>
  </si>
  <si>
    <t>姓名</t>
  </si>
  <si>
    <t>职务</t>
  </si>
  <si>
    <t>2022年度从本公司获得的税前报酬情况
（单位：万元）</t>
  </si>
  <si>
    <t>是否在股东单位或其他关联方领取薪酬
（是/否）</t>
  </si>
  <si>
    <t>在关联方领取的税前薪酬总额
（万元）</t>
  </si>
  <si>
    <t>任职起止时间</t>
  </si>
  <si>
    <t>应付薪酬
（1）</t>
  </si>
  <si>
    <t>社会保险、企业年金、补充医疗保险及住房公积金的单位缴存部分
（2）</t>
  </si>
  <si>
    <t>其他货币性收入（3）</t>
  </si>
  <si>
    <t>合计
（4）=（1）+（2）+（3）</t>
  </si>
  <si>
    <t>纪检监察补贴</t>
  </si>
  <si>
    <t>公务交通补贴</t>
  </si>
  <si>
    <t>陈道龙</t>
  </si>
  <si>
    <t>党委书记、董事长、法定代表人</t>
  </si>
  <si>
    <t>2020.11至今</t>
  </si>
  <si>
    <t>否</t>
  </si>
  <si>
    <t>徐峰</t>
  </si>
  <si>
    <t>党委副书记、副董事长、总经理</t>
  </si>
  <si>
    <t>2020.11-2023.03</t>
  </si>
  <si>
    <t>欧月萍</t>
  </si>
  <si>
    <t>党委副书记</t>
  </si>
  <si>
    <t>2020.6至今</t>
  </si>
  <si>
    <t>王宏亚</t>
  </si>
  <si>
    <t>党委委员、纪委书记</t>
  </si>
  <si>
    <t>2016.8-2023.06</t>
  </si>
  <si>
    <t>邱  文</t>
  </si>
  <si>
    <t>党委委员、常务副总经理</t>
  </si>
  <si>
    <t>卢立煌</t>
  </si>
  <si>
    <t>党委委员</t>
  </si>
  <si>
    <t>2019.1-2023.06</t>
  </si>
  <si>
    <t>副总经理</t>
  </si>
  <si>
    <t>2019.2-2023.06</t>
  </si>
  <si>
    <t>罗庆河</t>
  </si>
  <si>
    <t>党委委员、副总经理</t>
  </si>
  <si>
    <t>2016.8至今</t>
  </si>
  <si>
    <t>阙庆珍</t>
  </si>
  <si>
    <t>党委委员、总工程师</t>
  </si>
  <si>
    <t>吴南昌</t>
  </si>
  <si>
    <t>2019.1至今</t>
  </si>
  <si>
    <t>2019.2至今</t>
  </si>
  <si>
    <t>白金先</t>
  </si>
  <si>
    <t>总审计师</t>
  </si>
  <si>
    <t>2020.3-2022.12</t>
  </si>
  <si>
    <t>张丽玲</t>
  </si>
  <si>
    <t>总会计师</t>
  </si>
  <si>
    <t>2020.3至今</t>
  </si>
  <si>
    <t>2022.12至今</t>
  </si>
  <si>
    <t>苏琦剑</t>
  </si>
  <si>
    <t>总法律顾问</t>
  </si>
  <si>
    <t>2020.3-2023.09</t>
  </si>
  <si>
    <t>徐红涛</t>
  </si>
  <si>
    <t>总经济师</t>
  </si>
  <si>
    <t xml:space="preserve">    备注：上表披露薪酬为我公司董事、监事、高级管理人员2022年度全部应发税前薪酬。其中，第（1）、（3）项由市国资委核定。</t>
  </si>
  <si>
    <t>企业名称：龙岩交通建设集团有限公司                                                                             金额单位：万元</t>
  </si>
  <si>
    <t>2022年度从本公司获得的税前报酬情况（单位：万元）</t>
  </si>
  <si>
    <r>
      <rPr>
        <b/>
        <sz val="11"/>
        <color theme="1"/>
        <rFont val="仿宋_GB2312"/>
        <charset val="134"/>
      </rPr>
      <t xml:space="preserve">是否在股东单位或其他关联方领取薪酬
</t>
    </r>
    <r>
      <rPr>
        <sz val="11"/>
        <color theme="1"/>
        <rFont val="仿宋_GB2312"/>
        <charset val="134"/>
      </rPr>
      <t>（是/否）</t>
    </r>
  </si>
  <si>
    <r>
      <rPr>
        <b/>
        <sz val="11"/>
        <color theme="1"/>
        <rFont val="仿宋_GB2312"/>
        <charset val="134"/>
      </rPr>
      <t xml:space="preserve">在关联方领取的税前薪酬总额
</t>
    </r>
    <r>
      <rPr>
        <sz val="11"/>
        <color theme="1"/>
        <rFont val="仿宋_GB2312"/>
        <charset val="134"/>
      </rPr>
      <t>（万元）</t>
    </r>
  </si>
  <si>
    <r>
      <rPr>
        <b/>
        <sz val="11"/>
        <color theme="1"/>
        <rFont val="仿宋_GB2312"/>
        <charset val="134"/>
      </rPr>
      <t xml:space="preserve">应付薪酬
</t>
    </r>
    <r>
      <rPr>
        <sz val="11"/>
        <color theme="1"/>
        <rFont val="仿宋_GB2312"/>
        <charset val="134"/>
      </rPr>
      <t>（1）</t>
    </r>
  </si>
  <si>
    <r>
      <rPr>
        <b/>
        <sz val="11"/>
        <color theme="1"/>
        <rFont val="仿宋_GB2312"/>
        <charset val="134"/>
      </rPr>
      <t xml:space="preserve">社会保险、企业年金、补充医疗保险及住房公积金的单位缴存部分
</t>
    </r>
    <r>
      <rPr>
        <sz val="11"/>
        <color theme="1"/>
        <rFont val="仿宋_GB2312"/>
        <charset val="134"/>
      </rPr>
      <t>（2）</t>
    </r>
  </si>
  <si>
    <r>
      <rPr>
        <b/>
        <sz val="11"/>
        <color theme="1"/>
        <rFont val="仿宋_GB2312"/>
        <charset val="134"/>
      </rPr>
      <t xml:space="preserve">合计
</t>
    </r>
    <r>
      <rPr>
        <sz val="11"/>
        <color theme="1"/>
        <rFont val="仿宋_GB2312"/>
        <charset val="134"/>
      </rPr>
      <t>（4）=（1）+（2）+（3）</t>
    </r>
  </si>
  <si>
    <t>纪检补贴</t>
  </si>
  <si>
    <t>公车补贴</t>
  </si>
  <si>
    <t>刘国生</t>
  </si>
  <si>
    <t>党支部书记
董事长</t>
  </si>
  <si>
    <t>2020年12月-至今</t>
  </si>
  <si>
    <t>蔡火火</t>
  </si>
  <si>
    <t>党支部副书记
总经理</t>
  </si>
  <si>
    <t>2021年6月-     至今</t>
  </si>
  <si>
    <t>陈玖彬</t>
  </si>
  <si>
    <t>副总经理　</t>
  </si>
  <si>
    <t>2019.07至今　</t>
  </si>
  <si>
    <t>黄榕武</t>
  </si>
  <si>
    <t>饶素湘</t>
  </si>
  <si>
    <t>副总经理兼财务总监</t>
  </si>
  <si>
    <t>2019年8月-至2023年4月</t>
  </si>
  <si>
    <t>备注：</t>
  </si>
  <si>
    <t>1．上表披露薪酬为我公司董事、监事、高级管理人员2022年度全部应发税前薪酬。其中第（1）项由龙岩交通发展集团有限公司核定。</t>
  </si>
  <si>
    <t>企业名称：福建省龙岩交通国有资产投资经营有限公司                                                                     金额单位：万元</t>
  </si>
  <si>
    <t>李志坚</t>
  </si>
  <si>
    <t>2017.01-</t>
  </si>
  <si>
    <t>钟达荣</t>
  </si>
  <si>
    <t>2020.04-2021.06</t>
  </si>
  <si>
    <t>周志田</t>
  </si>
  <si>
    <t>2020.05-</t>
  </si>
  <si>
    <t>吴凤宏</t>
  </si>
  <si>
    <t>2021.07-</t>
  </si>
  <si>
    <t xml:space="preserve">    1．上表披露薪酬为我公司董事、监事、高级管理人员2022年度全部应发税前薪酬。第（1）项由龙岩交通发展集团有限公司核定。</t>
  </si>
  <si>
    <t>企业名称：龙岩铁路建设发展集团有限公司                                                                           金额单位：万元</t>
  </si>
  <si>
    <t>是否在股东单位或其他关联方领取 薪酬（是/否）</t>
  </si>
  <si>
    <t>在关联方领取的税前薪酬总额（万元）</t>
  </si>
  <si>
    <t>其他货币性收入（注明具体项目并分列）
（3）</t>
  </si>
  <si>
    <t>合计（4）=（1）+（2）+（3）</t>
  </si>
  <si>
    <t>合计</t>
  </si>
  <si>
    <t>交通
补贴</t>
  </si>
  <si>
    <t>纪检
补贴</t>
  </si>
  <si>
    <t>阙亮星</t>
  </si>
  <si>
    <t>党支部书记</t>
  </si>
  <si>
    <t>2019.05至今</t>
  </si>
  <si>
    <t>董事长</t>
  </si>
  <si>
    <t>2018.07至今</t>
  </si>
  <si>
    <t>邓庆国</t>
  </si>
  <si>
    <t>副董事长、总经理</t>
  </si>
  <si>
    <t>2022.06至今</t>
  </si>
  <si>
    <t>李翔</t>
  </si>
  <si>
    <t>2017.05至今</t>
  </si>
  <si>
    <t>李起龙</t>
  </si>
  <si>
    <t>2019.08至今</t>
  </si>
  <si>
    <t>谢兴城</t>
  </si>
  <si>
    <t xml:space="preserve">备注：
    上表披露薪酬为我公司董事、监事、高级管理人员2022年度全部应发税前薪酬。其中，第（1）项由龙岩交通发展集团有限公司核定。
   </t>
  </si>
  <si>
    <t>企业名称：龙岩市公共交通有限公司                                                                                                          金额单位：万元</t>
  </si>
  <si>
    <t>副书记、副董事长、总经理、法定代表人</t>
  </si>
  <si>
    <t>2021.06-2023.05</t>
  </si>
  <si>
    <t>谢隆昌</t>
  </si>
  <si>
    <t>1997.12至今</t>
  </si>
  <si>
    <t>陈志明</t>
  </si>
  <si>
    <t>2008.02至今</t>
  </si>
  <si>
    <t>吴洁萍</t>
  </si>
  <si>
    <t>2021.06至今</t>
  </si>
  <si>
    <t>曾继</t>
  </si>
  <si>
    <t>企业名称：龙岩交发置业集团有限公司                                                                  金额单位：万元</t>
  </si>
  <si>
    <t>其他货币性收入（注明具体项目并分列）
（3）
（公车补贴已列入应付薪酬）</t>
  </si>
  <si>
    <t>朱炳虽</t>
  </si>
  <si>
    <t>党支部书记、董事长兼交发地产公司董事长</t>
  </si>
  <si>
    <t>2020.12-至今</t>
  </si>
  <si>
    <t>黄晓辉</t>
  </si>
  <si>
    <t>副总经理兼交发地产公司副总经理</t>
  </si>
  <si>
    <t>2020.03-至今</t>
  </si>
  <si>
    <t>苏玉燕</t>
  </si>
  <si>
    <t>交发地产公司副董事长、总经理</t>
  </si>
  <si>
    <t>2020.10-2022.06</t>
  </si>
  <si>
    <t>黄振华</t>
  </si>
  <si>
    <t>交发地产公司党支部副书记、常务副总经理</t>
  </si>
  <si>
    <t>2021.06-2022.06</t>
  </si>
  <si>
    <t>张剑</t>
  </si>
  <si>
    <t>交发地产公司副总经理</t>
  </si>
  <si>
    <t>2016.08至今</t>
  </si>
  <si>
    <t xml:space="preserve"> </t>
  </si>
  <si>
    <t>企业名称：龙岩市百通融合发展集团有限公司                                                                           金额单位：万元</t>
  </si>
  <si>
    <t>社会保险、企业年金、补充医疗保险及住房公积金的单位缴存部分（2）</t>
  </si>
  <si>
    <t>王光华</t>
  </si>
  <si>
    <t>2020.08至今</t>
  </si>
  <si>
    <t>2020.05至今</t>
  </si>
  <si>
    <t>游海南</t>
  </si>
  <si>
    <t>党支部副书记
总经理　</t>
  </si>
  <si>
    <t>赖水生</t>
  </si>
  <si>
    <t>党支部委员</t>
  </si>
  <si>
    <t>备注：上表披露薪酬为我公司董事、高级管理人员2021年度全部应发税前薪酬。其中，第（1）项由龙岩交通发展集团有限公司核定。</t>
  </si>
  <si>
    <t xml:space="preserve">    </t>
  </si>
  <si>
    <t>企业名称：福建省龙岩市环畅投资有限公司                                                                                   金额单位：万元</t>
  </si>
  <si>
    <t>邱军伟</t>
  </si>
  <si>
    <t>执行董事、总经理
法定代表人</t>
  </si>
  <si>
    <t>2022.05-2022.12</t>
  </si>
  <si>
    <t>徐楚蓥</t>
  </si>
  <si>
    <t>2022.05至今</t>
  </si>
  <si>
    <t>企业名称：龙岩兴南投资有限责任公司                                                                                                     金额单位：万元</t>
  </si>
  <si>
    <t>林继仪</t>
  </si>
  <si>
    <t>董事长、总经理</t>
  </si>
  <si>
    <t>总经理：2019.12至今
副董事长、总经理：2021.5至2023.5
董事长、总经理：2023.5至今</t>
  </si>
  <si>
    <t>陈瑞开</t>
  </si>
  <si>
    <t>2021.7—2022.5</t>
  </si>
  <si>
    <t>2022.6至2023.07</t>
  </si>
  <si>
    <t xml:space="preserve">    上表披露薪酬为我公司董事、监事、高级管理人员2022年度全部应发税前薪酬。其中，第（1）、（3）项由交发集团核定。</t>
  </si>
  <si>
    <t>企业名称：龙岩东肖机场建设有限责任公司                                                                           金额单位：万元</t>
  </si>
  <si>
    <t>陈有强</t>
  </si>
  <si>
    <t>2022.08-</t>
  </si>
  <si>
    <t>陈  滨</t>
  </si>
  <si>
    <t>2022.10-</t>
  </si>
  <si>
    <t xml:space="preserve">    1．上表披露薪酬为我公司高级管理人员2022年度全部应发税前薪酬。第（1）项由龙岩交通发展集团有限公司核定。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</si>
</sst>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  <numFmt numFmtId="41" formatCode="_ * #,##0_ ;_ * \-#,##0_ ;_ * &quot;-&quot;_ ;_ @_ "/>
    <numFmt numFmtId="178" formatCode="0_);\(0\)"/>
  </numFmts>
  <fonts count="5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仿宋_GB2312"/>
      <charset val="134"/>
    </font>
    <font>
      <sz val="9"/>
      <color rgb="FF000000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仿宋_GB2312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3"/>
      <color theme="1"/>
      <name val="仿宋_GB2312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10.5"/>
      <name val="仿宋_GB2312"/>
      <charset val="134"/>
    </font>
    <font>
      <sz val="12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4"/>
      <name val="仿宋_GB2312"/>
      <charset val="134"/>
    </font>
    <font>
      <sz val="10"/>
      <color indexed="8"/>
      <name val="仿宋_GB2312"/>
      <charset val="134"/>
    </font>
    <font>
      <sz val="9"/>
      <name val="仿宋_GB2312"/>
      <charset val="134"/>
    </font>
    <font>
      <sz val="12"/>
      <color rgb="FF000000"/>
      <name val="仿宋_GB2312"/>
      <charset val="134"/>
    </font>
    <font>
      <b/>
      <sz val="12"/>
      <color theme="1"/>
      <name val="仿宋_GB2312"/>
      <charset val="134"/>
    </font>
    <font>
      <b/>
      <sz val="9"/>
      <color theme="1"/>
      <name val="仿宋_GB2312"/>
      <charset val="134"/>
    </font>
    <font>
      <sz val="10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4"/>
      <color theme="1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9" fillId="14" borderId="16" applyNumberFormat="0" applyAlignment="0" applyProtection="0">
      <alignment vertical="center"/>
    </xf>
    <xf numFmtId="0" fontId="41" fillId="14" borderId="10" applyNumberFormat="0" applyAlignment="0" applyProtection="0">
      <alignment vertical="center"/>
    </xf>
    <xf numFmtId="0" fontId="46" fillId="15" borderId="13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</cellStyleXfs>
  <cellXfs count="10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 indent="1"/>
    </xf>
    <xf numFmtId="0" fontId="1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5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49" fontId="18" fillId="0" borderId="1" xfId="51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7" fontId="22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178" fontId="2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0" xfId="49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6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 wrapText="1"/>
    </xf>
    <xf numFmtId="177" fontId="27" fillId="0" borderId="1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177" fontId="27" fillId="0" borderId="2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77" fontId="29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177" fontId="29" fillId="0" borderId="1" xfId="0" applyNumberFormat="1" applyFont="1" applyFill="1" applyBorder="1" applyAlignment="1">
      <alignment horizontal="center" vertical="center"/>
    </xf>
    <xf numFmtId="177" fontId="29" fillId="0" borderId="4" xfId="0" applyNumberFormat="1" applyFont="1" applyBorder="1" applyAlignment="1">
      <alignment horizontal="center" vertical="center"/>
    </xf>
    <xf numFmtId="177" fontId="29" fillId="0" borderId="4" xfId="0" applyNumberFormat="1" applyFont="1" applyFill="1" applyBorder="1" applyAlignment="1">
      <alignment horizontal="center" vertical="center"/>
    </xf>
    <xf numFmtId="177" fontId="29" fillId="0" borderId="3" xfId="0" applyNumberFormat="1" applyFont="1" applyBorder="1" applyAlignment="1">
      <alignment horizontal="center" vertical="center"/>
    </xf>
    <xf numFmtId="177" fontId="29" fillId="0" borderId="3" xfId="0" applyNumberFormat="1" applyFont="1" applyFill="1" applyBorder="1" applyAlignment="1">
      <alignment horizontal="center" vertical="center"/>
    </xf>
    <xf numFmtId="177" fontId="29" fillId="0" borderId="5" xfId="0" applyNumberFormat="1" applyFont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justify" vertical="center" indent="1"/>
    </xf>
    <xf numFmtId="0" fontId="26" fillId="0" borderId="0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0" fillId="0" borderId="1" xfId="0" applyFont="1" applyFill="1" applyBorder="1" applyAlignment="1" quotePrefix="1">
      <alignment horizontal="center" vertical="center" wrapText="1"/>
    </xf>
    <xf numFmtId="0" fontId="18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 2" xfId="49"/>
    <cellStyle name="常规 3" xfId="50"/>
    <cellStyle name="常规 24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4.xml"/><Relationship Id="rId13" Type="http://schemas.openxmlformats.org/officeDocument/2006/relationships/externalLink" Target="externalLinks/externalLink3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32;&#21457;&#38598;&#22242;--&#24066;&#23646;&#22269;&#26377;&#20225;&#19994;&#36127;&#36131;&#20154;2022&#24180;&#24230;&#34218;&#37228;&#22791;&#26696;&#34920;&#65288;&#27719;&#2463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40857;&#23721;&#24066;&#22269;&#36164;&#22996;&#20851;&#20110;&#20570;&#22909;2022&#24180;&#24230;&#40857;&#23721;&#24066;&#24066;&#23646;&#22269;&#26377;&#20225;&#19994;&#36127;&#36131;&#20154;&#34218;&#37228;&#20449;&#24687;&#22791;&#26696;&#21644;&#25259;&#38706;&#24037;&#20316;&#30340;&#36890;&#30693;\&#25152;&#23646;&#20225;&#19994;&#19978;&#25253;\2.&#22269;&#25237;\&#65288;&#20132;&#36890;&#22269;&#25237;&#65289;&#24066;&#23646;&#22269;&#26377;&#20225;&#19994;&#36127;&#36131;&#20154;2022&#24180;&#24230;&#34218;&#37228;&#22791;&#26696;&#34920;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40857;&#23721;&#24066;&#22269;&#36164;&#22996;&#20851;&#20110;&#20570;&#22909;2022&#24180;&#24230;&#40857;&#23721;&#24066;&#24066;&#23646;&#22269;&#26377;&#20225;&#19994;&#36127;&#36131;&#20154;&#34218;&#37228;&#20449;&#24687;&#22791;&#26696;&#21644;&#25259;&#38706;&#24037;&#20316;&#30340;&#36890;&#30693;\&#25152;&#23646;&#20225;&#19994;&#19978;&#25253;\8.&#29615;&#30021;\&#65288;&#29615;&#30021;&#20844;&#21496;&#65289;&#24066;&#23646;&#22269;&#26377;&#20225;&#19994;&#36127;&#36131;&#20154;2022&#24180;&#24230;&#34218;&#37228;&#22791;&#26696;&#34920;202312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40857;&#23721;&#24066;&#22269;&#36164;&#22996;&#20851;&#20110;&#20570;&#22909;2022&#24180;&#24230;&#40857;&#23721;&#24066;&#24066;&#23646;&#22269;&#26377;&#20225;&#19994;&#36127;&#36131;&#20154;&#34218;&#37228;&#20449;&#24687;&#22791;&#26696;&#21644;&#25259;&#38706;&#24037;&#20316;&#30340;&#36890;&#30693;\&#25152;&#23646;&#20225;&#19994;&#19978;&#25253;\10.&#26426;&#22330;\&#65288;&#26426;&#22330;&#20844;&#21496;&#65289;&#24066;&#23646;&#22269;&#26377;&#20225;&#19994;&#36127;&#36131;&#20154;2022&#24180;&#24230;&#34218;&#37228;&#22791;&#26696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3"/>
      <sheetName val="附件4信息披露"/>
    </sheetNames>
    <sheetDataSet>
      <sheetData sheetId="0">
        <row r="9">
          <cell r="J9">
            <v>14</v>
          </cell>
          <cell r="K9">
            <v>20.3</v>
          </cell>
          <cell r="L9">
            <v>0</v>
          </cell>
        </row>
        <row r="9">
          <cell r="V9">
            <v>3.423</v>
          </cell>
          <cell r="W9">
            <v>1.84</v>
          </cell>
          <cell r="X9">
            <v>5.21</v>
          </cell>
          <cell r="Y9">
            <v>2.58</v>
          </cell>
          <cell r="Z9">
            <v>3.14</v>
          </cell>
        </row>
        <row r="9">
          <cell r="AB9">
            <v>0.16</v>
          </cell>
          <cell r="AC9">
            <v>0.042</v>
          </cell>
          <cell r="AD9">
            <v>0.107</v>
          </cell>
        </row>
        <row r="10">
          <cell r="J10">
            <v>13.3</v>
          </cell>
          <cell r="K10">
            <v>19.29</v>
          </cell>
          <cell r="L10">
            <v>0</v>
          </cell>
        </row>
        <row r="10">
          <cell r="V10">
            <v>3.423</v>
          </cell>
          <cell r="W10">
            <v>1.84</v>
          </cell>
          <cell r="X10">
            <v>3.5</v>
          </cell>
          <cell r="Y10">
            <v>1.73</v>
          </cell>
          <cell r="Z10">
            <v>3.14</v>
          </cell>
        </row>
        <row r="10">
          <cell r="AB10">
            <v>0.16</v>
          </cell>
          <cell r="AC10">
            <v>0.042</v>
          </cell>
          <cell r="AD10">
            <v>0.107</v>
          </cell>
        </row>
        <row r="11">
          <cell r="J11">
            <v>11.9</v>
          </cell>
          <cell r="K11">
            <v>18.27</v>
          </cell>
          <cell r="L11">
            <v>0</v>
          </cell>
        </row>
        <row r="11">
          <cell r="V11">
            <v>3.423</v>
          </cell>
          <cell r="W11">
            <v>1.84</v>
          </cell>
          <cell r="X11">
            <v>3.45</v>
          </cell>
          <cell r="Y11">
            <v>1.709</v>
          </cell>
          <cell r="Z11">
            <v>3.14</v>
          </cell>
        </row>
        <row r="11">
          <cell r="AB11">
            <v>0.16</v>
          </cell>
          <cell r="AC11">
            <v>0.042</v>
          </cell>
          <cell r="AD11">
            <v>0.107</v>
          </cell>
        </row>
        <row r="12">
          <cell r="J12">
            <v>11.9</v>
          </cell>
          <cell r="K12">
            <v>16.24</v>
          </cell>
          <cell r="L12">
            <v>0</v>
          </cell>
        </row>
        <row r="12">
          <cell r="V12">
            <v>3.423</v>
          </cell>
          <cell r="W12">
            <v>1.84</v>
          </cell>
          <cell r="X12">
            <v>4.45</v>
          </cell>
          <cell r="Y12">
            <v>2.201</v>
          </cell>
          <cell r="Z12">
            <v>3.14</v>
          </cell>
        </row>
        <row r="12">
          <cell r="AB12">
            <v>0.16</v>
          </cell>
          <cell r="AC12">
            <v>0.042</v>
          </cell>
          <cell r="AD12">
            <v>0.107</v>
          </cell>
        </row>
        <row r="13">
          <cell r="J13">
            <v>11.9</v>
          </cell>
          <cell r="K13">
            <v>16.24</v>
          </cell>
          <cell r="L13">
            <v>0</v>
          </cell>
        </row>
        <row r="13">
          <cell r="V13">
            <v>3.423</v>
          </cell>
          <cell r="W13">
            <v>1.84</v>
          </cell>
          <cell r="X13">
            <v>4.59</v>
          </cell>
          <cell r="Y13">
            <v>2.274</v>
          </cell>
          <cell r="Z13">
            <v>3.14</v>
          </cell>
        </row>
        <row r="13">
          <cell r="AB13">
            <v>0.16</v>
          </cell>
          <cell r="AC13">
            <v>0.042</v>
          </cell>
          <cell r="AD13">
            <v>0.107</v>
          </cell>
        </row>
        <row r="14">
          <cell r="J14">
            <v>11.2</v>
          </cell>
          <cell r="K14">
            <v>16.24</v>
          </cell>
          <cell r="L14">
            <v>0</v>
          </cell>
        </row>
        <row r="14">
          <cell r="V14">
            <v>3.423</v>
          </cell>
          <cell r="W14">
            <v>1.84</v>
          </cell>
          <cell r="X14">
            <v>4.32</v>
          </cell>
          <cell r="Y14">
            <v>2.14</v>
          </cell>
          <cell r="Z14">
            <v>3.14</v>
          </cell>
        </row>
        <row r="14">
          <cell r="AB14">
            <v>0.16</v>
          </cell>
          <cell r="AC14">
            <v>0.042</v>
          </cell>
          <cell r="AD14">
            <v>0.107</v>
          </cell>
        </row>
        <row r="16">
          <cell r="J16">
            <v>11.2</v>
          </cell>
          <cell r="K16">
            <v>16.24</v>
          </cell>
          <cell r="L16">
            <v>0</v>
          </cell>
        </row>
        <row r="16">
          <cell r="V16">
            <v>3.423</v>
          </cell>
          <cell r="W16">
            <v>1.84</v>
          </cell>
          <cell r="X16">
            <v>3.95</v>
          </cell>
          <cell r="Y16">
            <v>1.953</v>
          </cell>
          <cell r="Z16">
            <v>3.14</v>
          </cell>
        </row>
        <row r="16">
          <cell r="AB16">
            <v>0.16</v>
          </cell>
          <cell r="AC16">
            <v>0.042</v>
          </cell>
          <cell r="AD16">
            <v>0.107</v>
          </cell>
        </row>
        <row r="17">
          <cell r="J17">
            <v>11.2</v>
          </cell>
          <cell r="K17">
            <v>18.27</v>
          </cell>
          <cell r="L17">
            <v>0</v>
          </cell>
        </row>
        <row r="17">
          <cell r="V17">
            <v>3.423</v>
          </cell>
          <cell r="W17">
            <v>1.84</v>
          </cell>
          <cell r="X17">
            <v>4.48</v>
          </cell>
          <cell r="Y17">
            <v>2.22</v>
          </cell>
          <cell r="Z17">
            <v>3.14</v>
          </cell>
        </row>
        <row r="17">
          <cell r="AB17">
            <v>0.16</v>
          </cell>
          <cell r="AC17">
            <v>0.042</v>
          </cell>
          <cell r="AD17">
            <v>0.107</v>
          </cell>
        </row>
        <row r="18">
          <cell r="J18">
            <v>11.2</v>
          </cell>
          <cell r="K18">
            <v>16.24</v>
          </cell>
          <cell r="L18">
            <v>0</v>
          </cell>
        </row>
        <row r="18">
          <cell r="V18">
            <v>3.423</v>
          </cell>
          <cell r="W18">
            <v>1.84</v>
          </cell>
          <cell r="X18">
            <v>4.23</v>
          </cell>
          <cell r="Y18">
            <v>2.092</v>
          </cell>
          <cell r="Z18">
            <v>3.14</v>
          </cell>
        </row>
        <row r="18">
          <cell r="AB18">
            <v>0.16</v>
          </cell>
          <cell r="AC18">
            <v>0.042</v>
          </cell>
          <cell r="AD18">
            <v>0.107</v>
          </cell>
        </row>
        <row r="20">
          <cell r="J20">
            <v>11.2</v>
          </cell>
          <cell r="K20">
            <v>16.24</v>
          </cell>
          <cell r="L20">
            <v>0</v>
          </cell>
        </row>
        <row r="20">
          <cell r="V20">
            <v>3.423</v>
          </cell>
          <cell r="W20">
            <v>1.84</v>
          </cell>
          <cell r="X20">
            <v>4.2</v>
          </cell>
          <cell r="Y20">
            <v>2.081</v>
          </cell>
          <cell r="Z20">
            <v>3.14</v>
          </cell>
        </row>
        <row r="20">
          <cell r="AB20">
            <v>0.16</v>
          </cell>
          <cell r="AC20">
            <v>0.042</v>
          </cell>
          <cell r="AD20">
            <v>0.107</v>
          </cell>
        </row>
        <row r="21">
          <cell r="J21">
            <v>11.2</v>
          </cell>
          <cell r="K21">
            <v>16.24</v>
          </cell>
          <cell r="L21">
            <v>0</v>
          </cell>
        </row>
        <row r="21">
          <cell r="V21">
            <v>3.423</v>
          </cell>
          <cell r="W21">
            <v>1.84</v>
          </cell>
          <cell r="X21">
            <v>3.36</v>
          </cell>
          <cell r="Y21">
            <v>1.666</v>
          </cell>
          <cell r="Z21">
            <v>3.14</v>
          </cell>
        </row>
        <row r="21">
          <cell r="AB21">
            <v>0.16</v>
          </cell>
          <cell r="AC21">
            <v>0.042</v>
          </cell>
          <cell r="AD21">
            <v>0.107</v>
          </cell>
        </row>
        <row r="23">
          <cell r="J23">
            <v>11.2</v>
          </cell>
          <cell r="K23">
            <v>18.27</v>
          </cell>
          <cell r="L23">
            <v>0</v>
          </cell>
        </row>
        <row r="23">
          <cell r="V23">
            <v>3.423</v>
          </cell>
          <cell r="W23">
            <v>1.84</v>
          </cell>
          <cell r="X23">
            <v>3.29</v>
          </cell>
          <cell r="Y23">
            <v>1.629</v>
          </cell>
          <cell r="Z23">
            <v>3.14</v>
          </cell>
        </row>
        <row r="23">
          <cell r="AB23">
            <v>0.16</v>
          </cell>
          <cell r="AC23">
            <v>0.042</v>
          </cell>
          <cell r="AD23">
            <v>0.107</v>
          </cell>
        </row>
        <row r="24">
          <cell r="J24">
            <v>11.2</v>
          </cell>
          <cell r="K24">
            <v>18.27</v>
          </cell>
          <cell r="L24">
            <v>0</v>
          </cell>
        </row>
        <row r="24">
          <cell r="V24">
            <v>3.423</v>
          </cell>
          <cell r="W24">
            <v>1.84</v>
          </cell>
          <cell r="X24">
            <v>3.43</v>
          </cell>
          <cell r="Y24">
            <v>1.696</v>
          </cell>
          <cell r="Z24">
            <v>3.14</v>
          </cell>
        </row>
        <row r="24">
          <cell r="AB24">
            <v>0.16</v>
          </cell>
          <cell r="AC24">
            <v>0.042</v>
          </cell>
          <cell r="AD24">
            <v>0.107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薪酬备案表"/>
      <sheetName val="备案汇总表"/>
      <sheetName val="信息披露表"/>
    </sheetNames>
    <sheetDataSet>
      <sheetData sheetId="0">
        <row r="9">
          <cell r="F9">
            <v>26.02</v>
          </cell>
        </row>
        <row r="9">
          <cell r="I9">
            <v>1.25</v>
          </cell>
          <cell r="J9">
            <v>0</v>
          </cell>
          <cell r="K9">
            <v>1.25</v>
          </cell>
          <cell r="L9">
            <v>11.87</v>
          </cell>
        </row>
        <row r="10">
          <cell r="F10">
            <v>4.1</v>
          </cell>
        </row>
        <row r="10">
          <cell r="J10">
            <v>0</v>
          </cell>
          <cell r="K10">
            <v>0</v>
          </cell>
        </row>
        <row r="11">
          <cell r="F11">
            <v>21.06</v>
          </cell>
        </row>
        <row r="11">
          <cell r="I11">
            <v>1.25</v>
          </cell>
          <cell r="J11">
            <v>0.06</v>
          </cell>
          <cell r="K11">
            <v>1.19</v>
          </cell>
          <cell r="L11">
            <v>10.51</v>
          </cell>
        </row>
        <row r="12">
          <cell r="F12">
            <v>17.79</v>
          </cell>
        </row>
        <row r="12">
          <cell r="I12">
            <v>1.39</v>
          </cell>
          <cell r="J12">
            <v>0.2</v>
          </cell>
          <cell r="K12">
            <v>1.19</v>
          </cell>
          <cell r="L12">
            <v>9.75</v>
          </cell>
        </row>
        <row r="12">
          <cell r="V12">
            <v>0.36</v>
          </cell>
        </row>
        <row r="12">
          <cell r="X12">
            <v>0.008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薪酬备案表"/>
      <sheetName val="备案汇总表"/>
      <sheetName val="信息披露表"/>
    </sheetNames>
    <sheetDataSet>
      <sheetData sheetId="0">
        <row r="9">
          <cell r="F9">
            <v>8.49</v>
          </cell>
        </row>
        <row r="9">
          <cell r="I9">
            <v>0.62</v>
          </cell>
          <cell r="J9">
            <v>0</v>
          </cell>
          <cell r="K9">
            <v>0.62</v>
          </cell>
          <cell r="L9">
            <v>4.28</v>
          </cell>
        </row>
        <row r="10">
          <cell r="F10">
            <v>6.87</v>
          </cell>
        </row>
        <row r="10">
          <cell r="J10">
            <v>0</v>
          </cell>
          <cell r="K10">
            <v>0.6</v>
          </cell>
          <cell r="L10">
            <v>3.4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薪酬备案表"/>
      <sheetName val="备案汇总表"/>
      <sheetName val="信息披露表"/>
    </sheetNames>
    <sheetDataSet>
      <sheetData sheetId="0">
        <row r="9">
          <cell r="F9">
            <v>11.07</v>
          </cell>
        </row>
        <row r="9">
          <cell r="I9">
            <v>0.008295</v>
          </cell>
          <cell r="J9">
            <v>0</v>
          </cell>
          <cell r="K9">
            <v>0.495</v>
          </cell>
          <cell r="L9">
            <v>3.69</v>
          </cell>
        </row>
        <row r="10">
          <cell r="F10">
            <v>6.64</v>
          </cell>
        </row>
        <row r="10">
          <cell r="J10">
            <v>0</v>
          </cell>
          <cell r="K10">
            <v>0.297</v>
          </cell>
          <cell r="L10">
            <v>2.44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"/>
  <sheetViews>
    <sheetView workbookViewId="0">
      <selection activeCell="Q8" sqref="Q8"/>
    </sheetView>
  </sheetViews>
  <sheetFormatPr defaultColWidth="9" defaultRowHeight="13.5"/>
  <cols>
    <col min="1" max="1" width="12.125" style="74" customWidth="1"/>
    <col min="2" max="3" width="20.75" style="74" customWidth="1"/>
    <col min="4" max="4" width="12.5" style="75" customWidth="1"/>
    <col min="5" max="5" width="18.75" style="75" customWidth="1"/>
    <col min="6" max="6" width="11.25" style="76" customWidth="1"/>
    <col min="7" max="8" width="9.5" style="76" customWidth="1"/>
    <col min="9" max="9" width="13.5" style="75" customWidth="1"/>
    <col min="10" max="10" width="16" style="52" customWidth="1"/>
    <col min="11" max="11" width="16.75" style="52" customWidth="1"/>
    <col min="12" max="16384" width="9" style="74"/>
  </cols>
  <sheetData>
    <row r="1" s="70" customFormat="1" ht="26.25" spans="1:16383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XFA1" s="74"/>
      <c r="XFB1" s="74"/>
      <c r="XFC1" s="74"/>
    </row>
    <row r="2" s="50" customFormat="1" ht="18.75" spans="1:11">
      <c r="A2" s="78" t="s">
        <v>1</v>
      </c>
      <c r="B2" s="78"/>
      <c r="C2" s="78"/>
      <c r="D2" s="79"/>
      <c r="E2" s="79"/>
      <c r="F2" s="79"/>
      <c r="G2" s="79"/>
      <c r="H2" s="79"/>
      <c r="I2" s="101" t="s">
        <v>2</v>
      </c>
      <c r="J2" s="101"/>
      <c r="K2" s="101"/>
    </row>
    <row r="3" s="71" customFormat="1" ht="64.5" customHeight="1" spans="1:11">
      <c r="A3" s="80" t="s">
        <v>3</v>
      </c>
      <c r="B3" s="80" t="s">
        <v>4</v>
      </c>
      <c r="C3" s="80" t="s">
        <v>5</v>
      </c>
      <c r="D3" s="80"/>
      <c r="E3" s="80"/>
      <c r="F3" s="80"/>
      <c r="G3" s="80"/>
      <c r="H3" s="80"/>
      <c r="I3" s="80"/>
      <c r="J3" s="80" t="s">
        <v>6</v>
      </c>
      <c r="K3" s="80" t="s">
        <v>7</v>
      </c>
    </row>
    <row r="4" s="71" customFormat="1" ht="64.5" customHeight="1" spans="1:11">
      <c r="A4" s="80"/>
      <c r="B4" s="80"/>
      <c r="C4" s="80" t="s">
        <v>8</v>
      </c>
      <c r="D4" s="81" t="s">
        <v>9</v>
      </c>
      <c r="E4" s="81" t="s">
        <v>10</v>
      </c>
      <c r="F4" s="81" t="s">
        <v>11</v>
      </c>
      <c r="G4" s="82"/>
      <c r="H4" s="80"/>
      <c r="I4" s="81" t="s">
        <v>12</v>
      </c>
      <c r="J4" s="80"/>
      <c r="K4" s="80"/>
    </row>
    <row r="5" s="72" customFormat="1" ht="64.5" customHeight="1" spans="1:11">
      <c r="A5" s="80"/>
      <c r="B5" s="80"/>
      <c r="C5" s="80"/>
      <c r="D5" s="81"/>
      <c r="E5" s="81"/>
      <c r="F5" s="81"/>
      <c r="G5" s="83" t="s">
        <v>13</v>
      </c>
      <c r="H5" s="81" t="s">
        <v>14</v>
      </c>
      <c r="I5" s="81"/>
      <c r="J5" s="80"/>
      <c r="K5" s="80"/>
    </row>
    <row r="6" s="50" customFormat="1" ht="40" customHeight="1" spans="1:11">
      <c r="A6" s="84" t="s">
        <v>15</v>
      </c>
      <c r="B6" s="84" t="s">
        <v>16</v>
      </c>
      <c r="C6" s="84" t="s">
        <v>17</v>
      </c>
      <c r="D6" s="85">
        <f>[1]附件1!J9+[1]附件1!K9+[1]附件1!L9</f>
        <v>34.3</v>
      </c>
      <c r="E6" s="85">
        <f>[1]附件1!V9+[1]附件1!W9+[1]附件1!X9+[1]附件1!Y9+[1]附件1!Z9+[1]附件1!AB9+[1]附件1!AC9+[1]附件1!AD9</f>
        <v>16.502</v>
      </c>
      <c r="F6" s="85">
        <f>H6</f>
        <v>2.03</v>
      </c>
      <c r="G6" s="85"/>
      <c r="H6" s="85">
        <v>2.03</v>
      </c>
      <c r="I6" s="85">
        <f t="shared" ref="I6:I11" si="0">D6+E6+F6</f>
        <v>52.832</v>
      </c>
      <c r="J6" s="102" t="s">
        <v>18</v>
      </c>
      <c r="K6" s="102">
        <v>0</v>
      </c>
    </row>
    <row r="7" s="50" customFormat="1" ht="40" customHeight="1" spans="1:11">
      <c r="A7" s="86" t="s">
        <v>19</v>
      </c>
      <c r="B7" s="87" t="s">
        <v>20</v>
      </c>
      <c r="C7" s="87" t="s">
        <v>21</v>
      </c>
      <c r="D7" s="85">
        <f>[1]附件1!J10+[1]附件1!K10+[1]附件1!L10</f>
        <v>32.59</v>
      </c>
      <c r="E7" s="85">
        <f>[1]附件1!V10+[1]附件1!W10+[1]附件1!X10+[1]附件1!Y10+[1]附件1!Z10+[1]附件1!AB10+[1]附件1!AC10+[1]附件1!AD10</f>
        <v>13.942</v>
      </c>
      <c r="F7" s="88">
        <f t="shared" ref="F7:F11" si="1">G7+H7</f>
        <v>2.03</v>
      </c>
      <c r="G7" s="88"/>
      <c r="H7" s="88">
        <v>2.03</v>
      </c>
      <c r="I7" s="88">
        <f t="shared" si="0"/>
        <v>48.562</v>
      </c>
      <c r="J7" s="103" t="s">
        <v>18</v>
      </c>
      <c r="K7" s="103">
        <v>0</v>
      </c>
    </row>
    <row r="8" s="50" customFormat="1" ht="40" customHeight="1" spans="1:11">
      <c r="A8" s="86" t="s">
        <v>22</v>
      </c>
      <c r="B8" s="87" t="s">
        <v>23</v>
      </c>
      <c r="C8" s="87" t="s">
        <v>24</v>
      </c>
      <c r="D8" s="85">
        <f>[1]附件1!J11+[1]附件1!K11+[1]附件1!L11</f>
        <v>30.17</v>
      </c>
      <c r="E8" s="85">
        <f>[1]附件1!V11+[1]附件1!W11+[1]附件1!X11+[1]附件1!Y11+[1]附件1!Z11+[1]附件1!AB11+[1]附件1!AC11+[1]附件1!AD11</f>
        <v>13.871</v>
      </c>
      <c r="F8" s="88">
        <f t="shared" si="1"/>
        <v>1.25</v>
      </c>
      <c r="G8" s="89"/>
      <c r="H8" s="89">
        <v>1.25</v>
      </c>
      <c r="I8" s="89">
        <f t="shared" si="0"/>
        <v>45.291</v>
      </c>
      <c r="J8" s="104" t="s">
        <v>18</v>
      </c>
      <c r="K8" s="104">
        <v>0</v>
      </c>
    </row>
    <row r="9" s="50" customFormat="1" ht="40" customHeight="1" spans="1:11">
      <c r="A9" s="84" t="s">
        <v>25</v>
      </c>
      <c r="B9" s="84" t="s">
        <v>26</v>
      </c>
      <c r="C9" s="84" t="s">
        <v>27</v>
      </c>
      <c r="D9" s="85">
        <f>[1]附件1!J12+[1]附件1!K12+[1]附件1!L12</f>
        <v>28.14</v>
      </c>
      <c r="E9" s="85">
        <f>[1]附件1!V12+[1]附件1!W12+[1]附件1!X12+[1]附件1!Y12+[1]附件1!Z12+[1]附件1!AB12+[1]附件1!AC12+[1]附件1!AD12</f>
        <v>15.363</v>
      </c>
      <c r="F9" s="88">
        <f t="shared" si="1"/>
        <v>1.51</v>
      </c>
      <c r="G9" s="89">
        <v>0.26</v>
      </c>
      <c r="H9" s="89">
        <v>1.25</v>
      </c>
      <c r="I9" s="89">
        <f t="shared" si="0"/>
        <v>45.013</v>
      </c>
      <c r="J9" s="104" t="s">
        <v>18</v>
      </c>
      <c r="K9" s="104">
        <v>0</v>
      </c>
    </row>
    <row r="10" s="50" customFormat="1" ht="40" customHeight="1" spans="1:11">
      <c r="A10" s="84" t="s">
        <v>28</v>
      </c>
      <c r="B10" s="84" t="s">
        <v>29</v>
      </c>
      <c r="C10" s="84" t="s">
        <v>27</v>
      </c>
      <c r="D10" s="85">
        <f>[1]附件1!J13+[1]附件1!K13+[1]附件1!L13</f>
        <v>28.14</v>
      </c>
      <c r="E10" s="85">
        <f>[1]附件1!V13+[1]附件1!W13+[1]附件1!X13+[1]附件1!Y13+[1]附件1!Z13+[1]附件1!AB13+[1]附件1!AC13+[1]附件1!AD13</f>
        <v>15.576</v>
      </c>
      <c r="F10" s="88">
        <f t="shared" si="1"/>
        <v>1.25</v>
      </c>
      <c r="G10" s="89"/>
      <c r="H10" s="89">
        <v>1.25</v>
      </c>
      <c r="I10" s="89">
        <f t="shared" si="0"/>
        <v>44.966</v>
      </c>
      <c r="J10" s="104" t="s">
        <v>18</v>
      </c>
      <c r="K10" s="104">
        <v>0</v>
      </c>
    </row>
    <row r="11" s="50" customFormat="1" ht="40" customHeight="1" spans="1:11">
      <c r="A11" s="84" t="s">
        <v>30</v>
      </c>
      <c r="B11" s="84" t="s">
        <v>31</v>
      </c>
      <c r="C11" s="84" t="s">
        <v>32</v>
      </c>
      <c r="D11" s="89">
        <f>[1]附件1!J14+[1]附件1!K14+[1]附件1!L14</f>
        <v>27.44</v>
      </c>
      <c r="E11" s="85">
        <f>[1]附件1!V14+[1]附件1!W14+[1]附件1!X14+[1]附件1!Y14+[1]附件1!Z14+[1]附件1!AB14+[1]附件1!AC14+[1]附件1!AD14</f>
        <v>15.172</v>
      </c>
      <c r="F11" s="90">
        <f t="shared" si="1"/>
        <v>1.25</v>
      </c>
      <c r="G11" s="89"/>
      <c r="H11" s="89">
        <v>1.25</v>
      </c>
      <c r="I11" s="89">
        <f t="shared" si="0"/>
        <v>43.862</v>
      </c>
      <c r="J11" s="104" t="s">
        <v>18</v>
      </c>
      <c r="K11" s="104">
        <v>0</v>
      </c>
    </row>
    <row r="12" s="50" customFormat="1" ht="40" customHeight="1" spans="1:11">
      <c r="A12" s="84"/>
      <c r="B12" s="84" t="s">
        <v>33</v>
      </c>
      <c r="C12" s="84" t="s">
        <v>34</v>
      </c>
      <c r="D12" s="91"/>
      <c r="E12" s="85"/>
      <c r="F12" s="92"/>
      <c r="G12" s="93"/>
      <c r="H12" s="93"/>
      <c r="I12" s="93"/>
      <c r="J12" s="105"/>
      <c r="K12" s="105"/>
    </row>
    <row r="13" s="50" customFormat="1" ht="40" customHeight="1" spans="1:11">
      <c r="A13" s="84" t="s">
        <v>35</v>
      </c>
      <c r="B13" s="84" t="s">
        <v>36</v>
      </c>
      <c r="C13" s="84" t="s">
        <v>37</v>
      </c>
      <c r="D13" s="85">
        <f>[1]附件1!J16+[1]附件1!K16+[1]附件1!L16</f>
        <v>27.44</v>
      </c>
      <c r="E13" s="85">
        <f>[1]附件1!V16+[1]附件1!W16+[1]附件1!X16+[1]附件1!Y16+[1]附件1!Z16+[1]附件1!AB16+[1]附件1!AC16+[1]附件1!AD16</f>
        <v>14.615</v>
      </c>
      <c r="F13" s="88">
        <f t="shared" ref="F13:F15" si="2">G13+H13</f>
        <v>1.25</v>
      </c>
      <c r="G13" s="89"/>
      <c r="H13" s="89">
        <v>1.25</v>
      </c>
      <c r="I13" s="89">
        <f t="shared" ref="I13:I15" si="3">D13+E13+F13</f>
        <v>43.305</v>
      </c>
      <c r="J13" s="104" t="s">
        <v>18</v>
      </c>
      <c r="K13" s="104">
        <v>0</v>
      </c>
    </row>
    <row r="14" s="50" customFormat="1" ht="40" customHeight="1" spans="1:11">
      <c r="A14" s="84" t="s">
        <v>38</v>
      </c>
      <c r="B14" s="84" t="s">
        <v>39</v>
      </c>
      <c r="C14" s="84" t="s">
        <v>27</v>
      </c>
      <c r="D14" s="85">
        <f>[1]附件1!J17+[1]附件1!K17+[1]附件1!L17</f>
        <v>29.47</v>
      </c>
      <c r="E14" s="85">
        <f>[1]附件1!V17+[1]附件1!W17+[1]附件1!X17+[1]附件1!Y17+[1]附件1!Z17+[1]附件1!AB17+[1]附件1!AC17+[1]附件1!AD17</f>
        <v>15.412</v>
      </c>
      <c r="F14" s="88">
        <f t="shared" si="2"/>
        <v>1.25</v>
      </c>
      <c r="G14" s="89"/>
      <c r="H14" s="89">
        <v>1.25</v>
      </c>
      <c r="I14" s="89">
        <f t="shared" si="3"/>
        <v>46.132</v>
      </c>
      <c r="J14" s="104" t="s">
        <v>18</v>
      </c>
      <c r="K14" s="104">
        <v>0</v>
      </c>
    </row>
    <row r="15" s="50" customFormat="1" ht="40" customHeight="1" spans="1:11">
      <c r="A15" s="84" t="s">
        <v>40</v>
      </c>
      <c r="B15" s="84" t="s">
        <v>31</v>
      </c>
      <c r="C15" s="84" t="s">
        <v>41</v>
      </c>
      <c r="D15" s="85">
        <f>[1]附件1!J18+[1]附件1!K18+[1]附件1!L18</f>
        <v>27.44</v>
      </c>
      <c r="E15" s="85">
        <f>[1]附件1!V18+[1]附件1!W18+[1]附件1!X18+[1]附件1!Y18+[1]附件1!Z18+[1]附件1!AB18+[1]附件1!AC18+[1]附件1!AD18</f>
        <v>15.034</v>
      </c>
      <c r="F15" s="90">
        <f t="shared" si="2"/>
        <v>1.25</v>
      </c>
      <c r="G15" s="89"/>
      <c r="H15" s="89">
        <v>1.25</v>
      </c>
      <c r="I15" s="89">
        <f t="shared" si="3"/>
        <v>43.724</v>
      </c>
      <c r="J15" s="104" t="s">
        <v>18</v>
      </c>
      <c r="K15" s="104">
        <v>0</v>
      </c>
    </row>
    <row r="16" s="50" customFormat="1" ht="40" customHeight="1" spans="1:11">
      <c r="A16" s="84"/>
      <c r="B16" s="84" t="s">
        <v>33</v>
      </c>
      <c r="C16" s="84" t="s">
        <v>42</v>
      </c>
      <c r="D16" s="85"/>
      <c r="E16" s="85"/>
      <c r="F16" s="92"/>
      <c r="G16" s="93"/>
      <c r="H16" s="93"/>
      <c r="I16" s="93"/>
      <c r="J16" s="105"/>
      <c r="K16" s="105"/>
    </row>
    <row r="17" s="50" customFormat="1" ht="40" customHeight="1" spans="1:11">
      <c r="A17" s="84" t="s">
        <v>43</v>
      </c>
      <c r="B17" s="84" t="s">
        <v>44</v>
      </c>
      <c r="C17" s="84" t="s">
        <v>45</v>
      </c>
      <c r="D17" s="85">
        <f>[1]附件1!J20+[1]附件1!K20+[1]附件1!L20</f>
        <v>27.44</v>
      </c>
      <c r="E17" s="85">
        <f>[1]附件1!V20+[1]附件1!W20+[1]附件1!X20+[1]附件1!Y20+[1]附件1!Z20+[1]附件1!AB20+[1]附件1!AC20+[1]附件1!AD20</f>
        <v>14.993</v>
      </c>
      <c r="F17" s="88">
        <f t="shared" ref="F17:F21" si="4">G17+H17</f>
        <v>1.25</v>
      </c>
      <c r="G17" s="85"/>
      <c r="H17" s="85">
        <v>1.25</v>
      </c>
      <c r="I17" s="85">
        <f t="shared" ref="I17:I21" si="5">D17+E17+F17</f>
        <v>43.683</v>
      </c>
      <c r="J17" s="102" t="s">
        <v>18</v>
      </c>
      <c r="K17" s="102">
        <v>0</v>
      </c>
    </row>
    <row r="18" s="50" customFormat="1" ht="40" customHeight="1" spans="1:11">
      <c r="A18" s="94" t="s">
        <v>46</v>
      </c>
      <c r="B18" s="87" t="s">
        <v>47</v>
      </c>
      <c r="C18" s="87" t="s">
        <v>48</v>
      </c>
      <c r="D18" s="89">
        <f>[1]附件1!J21+[1]附件1!K21+[1]附件1!L21</f>
        <v>27.44</v>
      </c>
      <c r="E18" s="89">
        <f>[1]附件1!V21+[1]附件1!W21+[1]附件1!X21+[1]附件1!Y21+[1]附件1!Z21+[1]附件1!AB21+[1]附件1!AC21+[1]附件1!AD21</f>
        <v>13.738</v>
      </c>
      <c r="F18" s="90">
        <f t="shared" si="4"/>
        <v>1.51</v>
      </c>
      <c r="G18" s="89">
        <v>0.26</v>
      </c>
      <c r="H18" s="89">
        <v>1.25</v>
      </c>
      <c r="I18" s="89">
        <f t="shared" si="5"/>
        <v>42.688</v>
      </c>
      <c r="J18" s="104" t="s">
        <v>18</v>
      </c>
      <c r="K18" s="104">
        <v>0</v>
      </c>
    </row>
    <row r="19" s="50" customFormat="1" ht="40" customHeight="1" spans="1:11">
      <c r="A19" s="95"/>
      <c r="B19" s="87" t="s">
        <v>44</v>
      </c>
      <c r="C19" s="87" t="s">
        <v>49</v>
      </c>
      <c r="D19" s="91"/>
      <c r="E19" s="91"/>
      <c r="F19" s="92"/>
      <c r="G19" s="91"/>
      <c r="H19" s="91"/>
      <c r="I19" s="93"/>
      <c r="J19" s="105"/>
      <c r="K19" s="105"/>
    </row>
    <row r="20" s="50" customFormat="1" ht="40" customHeight="1" spans="1:11">
      <c r="A20" s="96" t="s">
        <v>50</v>
      </c>
      <c r="B20" s="96" t="s">
        <v>51</v>
      </c>
      <c r="C20" s="84" t="s">
        <v>52</v>
      </c>
      <c r="D20" s="85">
        <f>[1]附件1!J23+[1]附件1!K23+[1]附件1!L23</f>
        <v>29.47</v>
      </c>
      <c r="E20" s="85">
        <f>[1]附件1!V23+[1]附件1!W23+[1]附件1!X23+[1]附件1!Y23+[1]附件1!Z23+[1]附件1!AB23+[1]附件1!AC23+[1]附件1!AD23</f>
        <v>13.631</v>
      </c>
      <c r="F20" s="88">
        <f t="shared" si="4"/>
        <v>1.25</v>
      </c>
      <c r="G20" s="85"/>
      <c r="H20" s="85">
        <v>1.25</v>
      </c>
      <c r="I20" s="89">
        <f t="shared" si="5"/>
        <v>44.351</v>
      </c>
      <c r="J20" s="104" t="s">
        <v>18</v>
      </c>
      <c r="K20" s="104">
        <v>0</v>
      </c>
    </row>
    <row r="21" s="73" customFormat="1" ht="40" customHeight="1" spans="1:16384">
      <c r="A21" s="86" t="s">
        <v>53</v>
      </c>
      <c r="B21" s="87" t="s">
        <v>54</v>
      </c>
      <c r="C21" s="87" t="s">
        <v>24</v>
      </c>
      <c r="D21" s="85">
        <f>[1]附件1!J24+[1]附件1!K24+[1]附件1!L24</f>
        <v>29.47</v>
      </c>
      <c r="E21" s="85">
        <f>[1]附件1!V24+[1]附件1!W24+[1]附件1!X24+[1]附件1!Y24+[1]附件1!Z24+[1]附件1!AB24+[1]附件1!AC24+[1]附件1!AD24</f>
        <v>13.838</v>
      </c>
      <c r="F21" s="88">
        <f t="shared" si="4"/>
        <v>1.25</v>
      </c>
      <c r="G21" s="85"/>
      <c r="H21" s="85">
        <v>1.25</v>
      </c>
      <c r="I21" s="85">
        <f t="shared" si="5"/>
        <v>44.558</v>
      </c>
      <c r="J21" s="102" t="s">
        <v>18</v>
      </c>
      <c r="K21" s="102">
        <v>0</v>
      </c>
      <c r="L21" s="50"/>
      <c r="XFA21" s="74"/>
      <c r="XFB21" s="74"/>
      <c r="XFC21" s="74"/>
      <c r="XFD21" s="74"/>
    </row>
    <row r="22" s="74" customFormat="1" ht="18.75" spans="1:12">
      <c r="A22" s="97" t="s">
        <v>55</v>
      </c>
      <c r="B22" s="97"/>
      <c r="C22" s="97"/>
      <c r="D22" s="98"/>
      <c r="E22" s="98"/>
      <c r="F22" s="97"/>
      <c r="G22" s="97"/>
      <c r="H22" s="97"/>
      <c r="I22" s="98"/>
      <c r="J22" s="98"/>
      <c r="K22" s="98"/>
      <c r="L22" s="50"/>
    </row>
    <row r="23" s="74" customFormat="1" ht="18.75" spans="1:11">
      <c r="A23" s="99"/>
      <c r="D23" s="75"/>
      <c r="E23" s="75"/>
      <c r="F23" s="76"/>
      <c r="G23" s="76"/>
      <c r="H23" s="76"/>
      <c r="I23" s="75"/>
      <c r="J23" s="52"/>
      <c r="K23" s="52"/>
    </row>
    <row r="24" s="74" customFormat="1" ht="18.75" spans="1:11">
      <c r="A24" s="100"/>
      <c r="D24" s="75"/>
      <c r="E24" s="75"/>
      <c r="F24" s="76"/>
      <c r="G24" s="76"/>
      <c r="H24" s="76"/>
      <c r="I24" s="75"/>
      <c r="J24" s="52"/>
      <c r="K24" s="52"/>
    </row>
  </sheetData>
  <mergeCells count="42">
    <mergeCell ref="A1:K1"/>
    <mergeCell ref="A2:C2"/>
    <mergeCell ref="I2:K2"/>
    <mergeCell ref="C3:I3"/>
    <mergeCell ref="G4:H4"/>
    <mergeCell ref="A22:K22"/>
    <mergeCell ref="A3:A5"/>
    <mergeCell ref="A11:A12"/>
    <mergeCell ref="A15:A16"/>
    <mergeCell ref="A18:A19"/>
    <mergeCell ref="B3:B5"/>
    <mergeCell ref="C4:C5"/>
    <mergeCell ref="D4:D5"/>
    <mergeCell ref="D11:D12"/>
    <mergeCell ref="D15:D16"/>
    <mergeCell ref="D18:D19"/>
    <mergeCell ref="E4:E5"/>
    <mergeCell ref="E11:E12"/>
    <mergeCell ref="E15:E16"/>
    <mergeCell ref="E18:E19"/>
    <mergeCell ref="F4:F5"/>
    <mergeCell ref="F11:F12"/>
    <mergeCell ref="F15:F16"/>
    <mergeCell ref="F18:F19"/>
    <mergeCell ref="G11:G12"/>
    <mergeCell ref="G15:G16"/>
    <mergeCell ref="G18:G19"/>
    <mergeCell ref="H11:H12"/>
    <mergeCell ref="H15:H16"/>
    <mergeCell ref="H18:H19"/>
    <mergeCell ref="I4:I5"/>
    <mergeCell ref="I11:I12"/>
    <mergeCell ref="I15:I16"/>
    <mergeCell ref="I18:I19"/>
    <mergeCell ref="J3:J5"/>
    <mergeCell ref="J11:J12"/>
    <mergeCell ref="J15:J16"/>
    <mergeCell ref="J18:J19"/>
    <mergeCell ref="K3:K5"/>
    <mergeCell ref="K11:K12"/>
    <mergeCell ref="K15:K16"/>
    <mergeCell ref="K18:K19"/>
  </mergeCells>
  <pageMargins left="0.751388888888889" right="0.751388888888889" top="1" bottom="1" header="0.5" footer="0.5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C24" sqref="C24"/>
    </sheetView>
  </sheetViews>
  <sheetFormatPr defaultColWidth="9" defaultRowHeight="13.5"/>
  <cols>
    <col min="1" max="1" width="12.125" style="19" customWidth="1"/>
    <col min="2" max="2" width="19.125" customWidth="1"/>
    <col min="3" max="3" width="14.25" customWidth="1"/>
    <col min="4" max="4" width="14.25" style="5" customWidth="1"/>
    <col min="5" max="5" width="19.125" style="5" customWidth="1"/>
    <col min="6" max="6" width="11.75" style="5" customWidth="1"/>
    <col min="7" max="7" width="11.5" style="5" customWidth="1"/>
    <col min="8" max="8" width="14.75" style="5" customWidth="1"/>
    <col min="9" max="9" width="16" style="19" customWidth="1"/>
    <col min="10" max="10" width="16.75" style="19" customWidth="1"/>
  </cols>
  <sheetData>
    <row r="1" customFormat="1" ht="4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1" customHeight="1" spans="1:10">
      <c r="A2" s="67" t="s">
        <v>56</v>
      </c>
      <c r="B2" s="67"/>
      <c r="C2" s="67"/>
      <c r="D2" s="67"/>
      <c r="E2" s="67"/>
      <c r="F2" s="67"/>
      <c r="G2" s="67"/>
      <c r="H2" s="67"/>
      <c r="I2" s="67"/>
      <c r="J2" s="67"/>
    </row>
    <row r="3" s="2" customFormat="1" ht="27" customHeight="1" spans="1:10">
      <c r="A3" s="8" t="s">
        <v>3</v>
      </c>
      <c r="B3" s="8" t="s">
        <v>4</v>
      </c>
      <c r="C3" s="8" t="s">
        <v>57</v>
      </c>
      <c r="D3" s="8"/>
      <c r="E3" s="8"/>
      <c r="F3" s="8"/>
      <c r="G3" s="8"/>
      <c r="H3" s="8"/>
      <c r="I3" s="8" t="s">
        <v>58</v>
      </c>
      <c r="J3" s="8" t="s">
        <v>59</v>
      </c>
    </row>
    <row r="4" s="2" customFormat="1" ht="27" customHeight="1" spans="1:10">
      <c r="A4" s="8"/>
      <c r="B4" s="8"/>
      <c r="C4" s="8" t="s">
        <v>8</v>
      </c>
      <c r="D4" s="9" t="s">
        <v>60</v>
      </c>
      <c r="E4" s="9" t="s">
        <v>61</v>
      </c>
      <c r="F4" s="10" t="s">
        <v>11</v>
      </c>
      <c r="G4" s="8"/>
      <c r="H4" s="9" t="s">
        <v>62</v>
      </c>
      <c r="I4" s="8"/>
      <c r="J4" s="8"/>
    </row>
    <row r="5" s="3" customFormat="1" ht="47" customHeight="1" spans="1:10">
      <c r="A5" s="8"/>
      <c r="B5" s="8"/>
      <c r="C5" s="8"/>
      <c r="D5" s="9"/>
      <c r="E5" s="9"/>
      <c r="F5" s="68" t="s">
        <v>63</v>
      </c>
      <c r="G5" s="68" t="s">
        <v>64</v>
      </c>
      <c r="H5" s="9"/>
      <c r="I5" s="8"/>
      <c r="J5" s="8"/>
    </row>
    <row r="6" s="66" customFormat="1" ht="30" customHeight="1" spans="1:10">
      <c r="A6" s="44" t="s">
        <v>65</v>
      </c>
      <c r="B6" s="44" t="s">
        <v>66</v>
      </c>
      <c r="C6" s="44" t="s">
        <v>67</v>
      </c>
      <c r="D6" s="44">
        <v>38.53</v>
      </c>
      <c r="E6" s="44">
        <v>13.69</v>
      </c>
      <c r="F6" s="47"/>
      <c r="G6" s="47">
        <v>1.25</v>
      </c>
      <c r="H6" s="44">
        <f t="shared" ref="H6:H10" si="0">D6+E6+F6+G6</f>
        <v>53.47</v>
      </c>
      <c r="I6" s="44" t="s">
        <v>18</v>
      </c>
      <c r="J6" s="44">
        <v>0</v>
      </c>
    </row>
    <row r="7" s="66" customFormat="1" ht="30" customHeight="1" spans="1:10">
      <c r="A7" s="44" t="s">
        <v>68</v>
      </c>
      <c r="B7" s="44" t="s">
        <v>69</v>
      </c>
      <c r="C7" s="44" t="s">
        <v>70</v>
      </c>
      <c r="D7" s="44">
        <v>36.6</v>
      </c>
      <c r="E7" s="44">
        <v>13.46</v>
      </c>
      <c r="F7" s="47"/>
      <c r="G7" s="47">
        <v>1.25</v>
      </c>
      <c r="H7" s="44">
        <f t="shared" si="0"/>
        <v>51.31</v>
      </c>
      <c r="I7" s="44" t="s">
        <v>18</v>
      </c>
      <c r="J7" s="44">
        <v>0</v>
      </c>
    </row>
    <row r="8" s="66" customFormat="1" ht="36" customHeight="1" spans="1:10">
      <c r="A8" s="44" t="s">
        <v>71</v>
      </c>
      <c r="B8" s="44" t="s">
        <v>72</v>
      </c>
      <c r="C8" s="44" t="s">
        <v>73</v>
      </c>
      <c r="D8" s="44">
        <v>30.25</v>
      </c>
      <c r="E8" s="44">
        <v>12.73</v>
      </c>
      <c r="F8" s="47"/>
      <c r="G8" s="47">
        <v>1.19</v>
      </c>
      <c r="H8" s="44">
        <f t="shared" si="0"/>
        <v>44.17</v>
      </c>
      <c r="I8" s="44" t="s">
        <v>18</v>
      </c>
      <c r="J8" s="69">
        <v>0</v>
      </c>
    </row>
    <row r="9" s="66" customFormat="1" ht="32" customHeight="1" spans="1:10">
      <c r="A9" s="44" t="s">
        <v>74</v>
      </c>
      <c r="B9" s="44" t="s">
        <v>72</v>
      </c>
      <c r="C9" s="44" t="s">
        <v>73</v>
      </c>
      <c r="D9" s="44">
        <v>31.4</v>
      </c>
      <c r="E9" s="44">
        <v>12.82</v>
      </c>
      <c r="F9" s="47"/>
      <c r="G9" s="47">
        <v>1.19</v>
      </c>
      <c r="H9" s="44">
        <f t="shared" si="0"/>
        <v>45.41</v>
      </c>
      <c r="I9" s="44" t="s">
        <v>18</v>
      </c>
      <c r="J9" s="69">
        <v>0</v>
      </c>
    </row>
    <row r="10" s="66" customFormat="1" ht="36" customHeight="1" spans="1:10">
      <c r="A10" s="44" t="s">
        <v>75</v>
      </c>
      <c r="B10" s="44" t="s">
        <v>76</v>
      </c>
      <c r="C10" s="44" t="s">
        <v>77</v>
      </c>
      <c r="D10" s="44">
        <v>30.83</v>
      </c>
      <c r="E10" s="44">
        <v>12.69</v>
      </c>
      <c r="F10" s="47"/>
      <c r="G10" s="47">
        <v>1.19</v>
      </c>
      <c r="H10" s="44">
        <f t="shared" si="0"/>
        <v>44.71</v>
      </c>
      <c r="I10" s="44" t="s">
        <v>18</v>
      </c>
      <c r="J10" s="69">
        <v>0</v>
      </c>
    </row>
    <row r="12" ht="18.75" spans="1:1">
      <c r="A12" s="28" t="s">
        <v>78</v>
      </c>
    </row>
    <row r="13" customFormat="1" ht="49" customHeight="1" spans="1:10">
      <c r="A13" s="28" t="s">
        <v>79</v>
      </c>
      <c r="B13" s="27"/>
      <c r="C13" s="27"/>
      <c r="D13" s="28"/>
      <c r="E13" s="28"/>
      <c r="F13" s="28"/>
      <c r="G13" s="28"/>
      <c r="H13" s="28"/>
      <c r="I13" s="28"/>
      <c r="J13" s="28"/>
    </row>
    <row r="14" ht="18.75" spans="1:1">
      <c r="A14" s="28"/>
    </row>
    <row r="15" ht="18.75" spans="1:1">
      <c r="A15" s="28"/>
    </row>
  </sheetData>
  <mergeCells count="13">
    <mergeCell ref="A1:J1"/>
    <mergeCell ref="A2:J2"/>
    <mergeCell ref="C3:H3"/>
    <mergeCell ref="F4:G4"/>
    <mergeCell ref="A13:J13"/>
    <mergeCell ref="A3:A5"/>
    <mergeCell ref="B3:B5"/>
    <mergeCell ref="C4:C5"/>
    <mergeCell ref="D4:D5"/>
    <mergeCell ref="E4:E5"/>
    <mergeCell ref="H4:H5"/>
    <mergeCell ref="I3:I5"/>
    <mergeCell ref="J3:J5"/>
  </mergeCells>
  <pageMargins left="0.236111111111111" right="0.196527777777778" top="1" bottom="1" header="0.5" footer="0.5"/>
  <pageSetup paperSize="9" scale="9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K7" sqref="K7"/>
    </sheetView>
  </sheetViews>
  <sheetFormatPr defaultColWidth="9" defaultRowHeight="13.5"/>
  <cols>
    <col min="1" max="1" width="12.125" customWidth="1"/>
    <col min="2" max="2" width="19.125" customWidth="1"/>
    <col min="3" max="3" width="20.75" customWidth="1"/>
    <col min="4" max="4" width="10.75" style="4" customWidth="1"/>
    <col min="5" max="5" width="16.425" style="4" customWidth="1"/>
    <col min="6" max="7" width="9.5" style="4" customWidth="1"/>
    <col min="8" max="8" width="13.5" style="5" customWidth="1"/>
    <col min="9" max="9" width="13.7583333333333" customWidth="1"/>
    <col min="10" max="10" width="16.75" customWidth="1"/>
  </cols>
  <sheetData>
    <row r="1" customFormat="1" ht="26.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8" customHeight="1" spans="1:10">
      <c r="A2" s="7" t="s">
        <v>80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27" customHeight="1" spans="1:10">
      <c r="A3" s="8" t="s">
        <v>3</v>
      </c>
      <c r="B3" s="8" t="s">
        <v>4</v>
      </c>
      <c r="C3" s="8" t="s">
        <v>57</v>
      </c>
      <c r="D3" s="8"/>
      <c r="E3" s="8"/>
      <c r="F3" s="8"/>
      <c r="G3" s="8"/>
      <c r="H3" s="8"/>
      <c r="I3" s="8" t="s">
        <v>6</v>
      </c>
      <c r="J3" s="8" t="s">
        <v>7</v>
      </c>
    </row>
    <row r="4" s="2" customFormat="1" ht="27" customHeight="1" spans="1:10">
      <c r="A4" s="8"/>
      <c r="B4" s="8"/>
      <c r="C4" s="8" t="s">
        <v>8</v>
      </c>
      <c r="D4" s="9" t="s">
        <v>9</v>
      </c>
      <c r="E4" s="9" t="s">
        <v>10</v>
      </c>
      <c r="F4" s="10" t="s">
        <v>11</v>
      </c>
      <c r="G4" s="8"/>
      <c r="H4" s="9" t="s">
        <v>12</v>
      </c>
      <c r="I4" s="8"/>
      <c r="J4" s="8"/>
    </row>
    <row r="5" s="3" customFormat="1" ht="55" customHeight="1" spans="1:10">
      <c r="A5" s="8"/>
      <c r="B5" s="8"/>
      <c r="C5" s="8"/>
      <c r="D5" s="9"/>
      <c r="E5" s="9"/>
      <c r="F5" s="11" t="s">
        <v>64</v>
      </c>
      <c r="G5" s="11" t="s">
        <v>63</v>
      </c>
      <c r="H5" s="9"/>
      <c r="I5" s="8"/>
      <c r="J5" s="8"/>
    </row>
    <row r="6" s="3" customFormat="1" ht="36" customHeight="1" spans="1:10">
      <c r="A6" s="12" t="s">
        <v>81</v>
      </c>
      <c r="B6" s="12" t="s">
        <v>66</v>
      </c>
      <c r="C6" s="12" t="s">
        <v>82</v>
      </c>
      <c r="D6" s="13">
        <f>[2]薪酬备案表!F9-[2]薪酬备案表!I9</f>
        <v>24.77</v>
      </c>
      <c r="E6" s="13">
        <f>[2]薪酬备案表!L9</f>
        <v>11.87</v>
      </c>
      <c r="F6" s="14">
        <f>[2]薪酬备案表!K9</f>
        <v>1.25</v>
      </c>
      <c r="G6" s="14">
        <f>[2]薪酬备案表!J9</f>
        <v>0</v>
      </c>
      <c r="H6" s="9">
        <f t="shared" ref="H6:H9" si="0">G6+F6+E6+D6</f>
        <v>37.89</v>
      </c>
      <c r="I6" s="17" t="s">
        <v>18</v>
      </c>
      <c r="J6" s="17">
        <v>0</v>
      </c>
    </row>
    <row r="7" s="3" customFormat="1" ht="36" customHeight="1" spans="1:10">
      <c r="A7" s="12" t="s">
        <v>83</v>
      </c>
      <c r="B7" s="12" t="s">
        <v>69</v>
      </c>
      <c r="C7" s="12" t="s">
        <v>84</v>
      </c>
      <c r="D7" s="13">
        <f>[2]薪酬备案表!F10</f>
        <v>4.1</v>
      </c>
      <c r="E7" s="13">
        <v>0</v>
      </c>
      <c r="F7" s="14">
        <f>[2]薪酬备案表!K10</f>
        <v>0</v>
      </c>
      <c r="G7" s="14">
        <f>[2]薪酬备案表!J10</f>
        <v>0</v>
      </c>
      <c r="H7" s="9">
        <f t="shared" si="0"/>
        <v>4.1</v>
      </c>
      <c r="I7" s="17" t="s">
        <v>18</v>
      </c>
      <c r="J7" s="17">
        <v>0</v>
      </c>
    </row>
    <row r="8" s="3" customFormat="1" ht="36" customHeight="1" spans="1:10">
      <c r="A8" s="12" t="s">
        <v>85</v>
      </c>
      <c r="B8" s="12" t="s">
        <v>33</v>
      </c>
      <c r="C8" s="12" t="s">
        <v>86</v>
      </c>
      <c r="D8" s="13">
        <f>[2]薪酬备案表!F11-[2]薪酬备案表!I11</f>
        <v>19.81</v>
      </c>
      <c r="E8" s="13">
        <f>[2]薪酬备案表!L11</f>
        <v>10.51</v>
      </c>
      <c r="F8" s="14">
        <f>[2]薪酬备案表!K11</f>
        <v>1.19</v>
      </c>
      <c r="G8" s="14">
        <f>[2]薪酬备案表!J11</f>
        <v>0.06</v>
      </c>
      <c r="H8" s="9">
        <f t="shared" si="0"/>
        <v>31.57</v>
      </c>
      <c r="I8" s="17" t="s">
        <v>18</v>
      </c>
      <c r="J8" s="17">
        <v>0</v>
      </c>
    </row>
    <row r="9" s="3" customFormat="1" ht="36" customHeight="1" spans="1:10">
      <c r="A9" s="12" t="s">
        <v>87</v>
      </c>
      <c r="B9" s="12" t="s">
        <v>33</v>
      </c>
      <c r="C9" s="12" t="s">
        <v>88</v>
      </c>
      <c r="D9" s="13">
        <f>[2]薪酬备案表!F12-[2]薪酬备案表!I12</f>
        <v>16.4</v>
      </c>
      <c r="E9" s="13">
        <f>[2]薪酬备案表!L12-[2]薪酬备案表!V12-[2]薪酬备案表!X12</f>
        <v>9.382</v>
      </c>
      <c r="F9" s="14">
        <f>[2]薪酬备案表!K12</f>
        <v>1.19</v>
      </c>
      <c r="G9" s="14">
        <f>[2]薪酬备案表!J12</f>
        <v>0.2</v>
      </c>
      <c r="H9" s="9">
        <f t="shared" si="0"/>
        <v>27.172</v>
      </c>
      <c r="I9" s="17" t="s">
        <v>18</v>
      </c>
      <c r="J9" s="17">
        <v>0</v>
      </c>
    </row>
    <row r="11" ht="18.75" spans="1:1">
      <c r="A11" s="15" t="s">
        <v>78</v>
      </c>
    </row>
    <row r="12" customFormat="1" ht="49" customHeight="1" spans="1:10">
      <c r="A12" s="16" t="s">
        <v>89</v>
      </c>
      <c r="B12" s="16"/>
      <c r="C12" s="16"/>
      <c r="D12" s="16"/>
      <c r="E12" s="16"/>
      <c r="F12" s="16"/>
      <c r="G12" s="16"/>
      <c r="H12" s="16"/>
      <c r="I12" s="16"/>
      <c r="J12" s="16"/>
    </row>
    <row r="13" ht="18.75" spans="1:1">
      <c r="A13" s="15"/>
    </row>
  </sheetData>
  <mergeCells count="13">
    <mergeCell ref="A1:J1"/>
    <mergeCell ref="A2:J2"/>
    <mergeCell ref="C3:H3"/>
    <mergeCell ref="F4:G4"/>
    <mergeCell ref="A12:J12"/>
    <mergeCell ref="A3:A5"/>
    <mergeCell ref="B3:B5"/>
    <mergeCell ref="C4:C5"/>
    <mergeCell ref="D4:D5"/>
    <mergeCell ref="E4:E5"/>
    <mergeCell ref="H4:H5"/>
    <mergeCell ref="I3:I5"/>
    <mergeCell ref="J3:J5"/>
  </mergeCells>
  <pageMargins left="0.196527777777778" right="0.236111111111111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S8" sqref="S8"/>
    </sheetView>
  </sheetViews>
  <sheetFormatPr defaultColWidth="9" defaultRowHeight="14.25"/>
  <cols>
    <col min="1" max="1" width="9" style="37"/>
    <col min="2" max="2" width="14.375" style="37" customWidth="1"/>
    <col min="3" max="3" width="22.875" style="37" customWidth="1"/>
    <col min="4" max="4" width="9.375" style="37"/>
    <col min="5" max="5" width="10.375" style="37"/>
    <col min="6" max="6" width="8.875" style="37" customWidth="1"/>
    <col min="7" max="8" width="8.75" style="37" customWidth="1"/>
    <col min="9" max="9" width="12.625" style="37"/>
    <col min="10" max="16384" width="9" style="37"/>
  </cols>
  <sheetData>
    <row r="1" s="37" customFormat="1" ht="28.5" spans="1:1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="37" customFormat="1" spans="1:11">
      <c r="A2" s="39" t="s">
        <v>90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="37" customFormat="1" ht="15.75" customHeight="1" spans="1:11">
      <c r="A3" s="40" t="s">
        <v>3</v>
      </c>
      <c r="B3" s="40" t="s">
        <v>4</v>
      </c>
      <c r="C3" s="40" t="s">
        <v>8</v>
      </c>
      <c r="D3" s="40" t="s">
        <v>57</v>
      </c>
      <c r="E3" s="40"/>
      <c r="F3" s="40"/>
      <c r="G3" s="40"/>
      <c r="H3" s="40"/>
      <c r="I3" s="40"/>
      <c r="J3" s="41" t="s">
        <v>91</v>
      </c>
      <c r="K3" s="41" t="s">
        <v>92</v>
      </c>
    </row>
    <row r="4" s="37" customFormat="1" spans="1:11">
      <c r="A4" s="40"/>
      <c r="B4" s="40"/>
      <c r="C4" s="40"/>
      <c r="D4" s="40"/>
      <c r="E4" s="40"/>
      <c r="F4" s="40"/>
      <c r="G4" s="40"/>
      <c r="H4" s="40"/>
      <c r="I4" s="40"/>
      <c r="J4" s="42"/>
      <c r="K4" s="42"/>
    </row>
    <row r="5" s="37" customFormat="1" spans="1:11">
      <c r="A5" s="40"/>
      <c r="B5" s="40"/>
      <c r="C5" s="40"/>
      <c r="D5" s="40"/>
      <c r="E5" s="40"/>
      <c r="F5" s="40"/>
      <c r="G5" s="40"/>
      <c r="H5" s="40"/>
      <c r="I5" s="40"/>
      <c r="J5" s="42"/>
      <c r="K5" s="42"/>
    </row>
    <row r="6" s="37" customFormat="1" ht="72" customHeight="1" spans="1:11">
      <c r="A6" s="40"/>
      <c r="B6" s="40"/>
      <c r="C6" s="40"/>
      <c r="D6" s="41" t="s">
        <v>9</v>
      </c>
      <c r="E6" s="41" t="s">
        <v>10</v>
      </c>
      <c r="F6" s="59" t="s">
        <v>93</v>
      </c>
      <c r="G6" s="60"/>
      <c r="H6" s="60"/>
      <c r="I6" s="40" t="s">
        <v>94</v>
      </c>
      <c r="J6" s="42"/>
      <c r="K6" s="42"/>
    </row>
    <row r="7" s="37" customFormat="1" ht="61" customHeight="1" spans="1:11">
      <c r="A7" s="40"/>
      <c r="B7" s="40"/>
      <c r="C7" s="40"/>
      <c r="D7" s="43"/>
      <c r="E7" s="43"/>
      <c r="F7" s="61" t="s">
        <v>95</v>
      </c>
      <c r="G7" s="61" t="s">
        <v>96</v>
      </c>
      <c r="H7" s="61" t="s">
        <v>97</v>
      </c>
      <c r="I7" s="40"/>
      <c r="J7" s="43"/>
      <c r="K7" s="43"/>
    </row>
    <row r="8" s="37" customFormat="1" ht="45" customHeight="1" spans="1:12">
      <c r="A8" s="40" t="s">
        <v>98</v>
      </c>
      <c r="B8" s="40" t="s">
        <v>99</v>
      </c>
      <c r="C8" s="40" t="s">
        <v>100</v>
      </c>
      <c r="D8" s="62">
        <v>39.95</v>
      </c>
      <c r="E8" s="62">
        <v>12.44</v>
      </c>
      <c r="F8" s="63">
        <f>SUM(G8:H9)</f>
        <v>1.25</v>
      </c>
      <c r="G8" s="63">
        <v>1.25</v>
      </c>
      <c r="H8" s="63">
        <v>0</v>
      </c>
      <c r="I8" s="62">
        <f t="shared" ref="I8:I13" si="0">D8+E8+F8</f>
        <v>53.64</v>
      </c>
      <c r="J8" s="40" t="s">
        <v>18</v>
      </c>
      <c r="K8" s="40">
        <v>0</v>
      </c>
      <c r="L8" s="65"/>
    </row>
    <row r="9" s="37" customFormat="1" ht="45" customHeight="1" spans="1:12">
      <c r="A9" s="40"/>
      <c r="B9" s="40" t="s">
        <v>101</v>
      </c>
      <c r="C9" s="40" t="s">
        <v>102</v>
      </c>
      <c r="D9" s="62"/>
      <c r="E9" s="62"/>
      <c r="F9" s="63"/>
      <c r="G9" s="63"/>
      <c r="H9" s="63"/>
      <c r="I9" s="62"/>
      <c r="J9" s="40"/>
      <c r="K9" s="40"/>
      <c r="L9" s="65"/>
    </row>
    <row r="10" s="37" customFormat="1" ht="45" customHeight="1" spans="1:11">
      <c r="A10" s="40" t="s">
        <v>103</v>
      </c>
      <c r="B10" s="40" t="s">
        <v>104</v>
      </c>
      <c r="C10" s="40" t="s">
        <v>105</v>
      </c>
      <c r="D10" s="62">
        <v>37.95</v>
      </c>
      <c r="E10" s="62">
        <v>10.898</v>
      </c>
      <c r="F10" s="64">
        <f t="shared" ref="F10:F13" si="1">SUM(G10:H10)</f>
        <v>1.25</v>
      </c>
      <c r="G10" s="63">
        <v>1.25</v>
      </c>
      <c r="H10" s="63">
        <v>0</v>
      </c>
      <c r="I10" s="62">
        <f t="shared" si="0"/>
        <v>50.098</v>
      </c>
      <c r="J10" s="40" t="s">
        <v>18</v>
      </c>
      <c r="K10" s="40">
        <v>0</v>
      </c>
    </row>
    <row r="11" s="37" customFormat="1" ht="45" customHeight="1" spans="1:11">
      <c r="A11" s="40" t="s">
        <v>106</v>
      </c>
      <c r="B11" s="40" t="s">
        <v>33</v>
      </c>
      <c r="C11" s="40" t="s">
        <v>107</v>
      </c>
      <c r="D11" s="62">
        <v>31.66</v>
      </c>
      <c r="E11" s="62">
        <v>11.068</v>
      </c>
      <c r="F11" s="64">
        <f t="shared" si="1"/>
        <v>1.19</v>
      </c>
      <c r="G11" s="63">
        <v>1.19</v>
      </c>
      <c r="H11" s="63">
        <v>0</v>
      </c>
      <c r="I11" s="62">
        <f t="shared" si="0"/>
        <v>43.918</v>
      </c>
      <c r="J11" s="40" t="s">
        <v>18</v>
      </c>
      <c r="K11" s="40">
        <v>0</v>
      </c>
    </row>
    <row r="12" s="37" customFormat="1" ht="45" customHeight="1" spans="1:11">
      <c r="A12" s="40" t="s">
        <v>108</v>
      </c>
      <c r="B12" s="40" t="s">
        <v>33</v>
      </c>
      <c r="C12" s="40" t="s">
        <v>109</v>
      </c>
      <c r="D12" s="62">
        <v>32.27</v>
      </c>
      <c r="E12" s="62">
        <v>11.478</v>
      </c>
      <c r="F12" s="64">
        <f t="shared" si="1"/>
        <v>1.19</v>
      </c>
      <c r="G12" s="63">
        <v>1.19</v>
      </c>
      <c r="H12" s="63">
        <v>0</v>
      </c>
      <c r="I12" s="62">
        <f t="shared" si="0"/>
        <v>44.938</v>
      </c>
      <c r="J12" s="40" t="s">
        <v>18</v>
      </c>
      <c r="K12" s="40">
        <v>0</v>
      </c>
    </row>
    <row r="13" s="37" customFormat="1" ht="45" customHeight="1" spans="1:11">
      <c r="A13" s="40" t="s">
        <v>110</v>
      </c>
      <c r="B13" s="40" t="s">
        <v>33</v>
      </c>
      <c r="C13" s="40" t="s">
        <v>105</v>
      </c>
      <c r="D13" s="62">
        <v>33.18</v>
      </c>
      <c r="E13" s="62">
        <v>10.648</v>
      </c>
      <c r="F13" s="63">
        <f t="shared" si="1"/>
        <v>1.45</v>
      </c>
      <c r="G13" s="63">
        <v>1.19</v>
      </c>
      <c r="H13" s="63">
        <v>0.26</v>
      </c>
      <c r="I13" s="62">
        <f t="shared" si="0"/>
        <v>45.278</v>
      </c>
      <c r="J13" s="40" t="s">
        <v>18</v>
      </c>
      <c r="K13" s="40">
        <v>0</v>
      </c>
    </row>
    <row r="14" s="37" customFormat="1" ht="66" customHeight="1" spans="1:11">
      <c r="A14" s="49" t="s">
        <v>111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</row>
  </sheetData>
  <mergeCells count="23">
    <mergeCell ref="A1:K1"/>
    <mergeCell ref="A2:K2"/>
    <mergeCell ref="F6:H6"/>
    <mergeCell ref="A14:K14"/>
    <mergeCell ref="A3:A7"/>
    <mergeCell ref="A8:A9"/>
    <mergeCell ref="B3:B7"/>
    <mergeCell ref="C3:C7"/>
    <mergeCell ref="D6:D7"/>
    <mergeCell ref="D8:D9"/>
    <mergeCell ref="E6:E7"/>
    <mergeCell ref="E8:E9"/>
    <mergeCell ref="F8:F9"/>
    <mergeCell ref="G8:G9"/>
    <mergeCell ref="H8:H9"/>
    <mergeCell ref="I6:I7"/>
    <mergeCell ref="I8:I9"/>
    <mergeCell ref="J3:J7"/>
    <mergeCell ref="J8:J9"/>
    <mergeCell ref="K3:K7"/>
    <mergeCell ref="K8:K9"/>
    <mergeCell ref="L8:L9"/>
    <mergeCell ref="D3:I5"/>
  </mergeCells>
  <pageMargins left="0.75" right="0.75" top="0.629861111111111" bottom="0.590277777777778" header="0.5" footer="0.5"/>
  <pageSetup paperSize="9" scale="9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I17" sqref="I17"/>
    </sheetView>
  </sheetViews>
  <sheetFormatPr defaultColWidth="9" defaultRowHeight="13.5"/>
  <cols>
    <col min="1" max="1" width="12.1333333333333" customWidth="1"/>
    <col min="2" max="2" width="19.1333333333333" customWidth="1"/>
    <col min="3" max="3" width="20.75" customWidth="1"/>
    <col min="4" max="4" width="10.75" style="5" customWidth="1"/>
    <col min="5" max="5" width="24.4416666666667" style="5" customWidth="1"/>
    <col min="6" max="6" width="11.25" style="4" customWidth="1"/>
    <col min="7" max="8" width="9.5" style="4" customWidth="1"/>
    <col min="9" max="9" width="13.5" style="5" customWidth="1"/>
    <col min="10" max="10" width="16" style="19" customWidth="1"/>
    <col min="11" max="11" width="16.75" style="19" customWidth="1"/>
  </cols>
  <sheetData>
    <row r="1" ht="26.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18" customHeight="1" spans="1:11">
      <c r="A2" s="7" t="s">
        <v>112</v>
      </c>
      <c r="B2" s="7"/>
      <c r="C2" s="7"/>
      <c r="D2" s="20"/>
      <c r="E2" s="20"/>
      <c r="F2" s="7"/>
      <c r="G2" s="7"/>
      <c r="H2" s="7"/>
      <c r="I2" s="20"/>
      <c r="J2" s="20"/>
      <c r="K2" s="20"/>
    </row>
    <row r="3" s="2" customFormat="1" ht="27" customHeight="1" spans="1:11">
      <c r="A3" s="8" t="s">
        <v>3</v>
      </c>
      <c r="B3" s="8" t="s">
        <v>4</v>
      </c>
      <c r="C3" s="8" t="s">
        <v>57</v>
      </c>
      <c r="D3" s="8"/>
      <c r="E3" s="8"/>
      <c r="F3" s="8"/>
      <c r="G3" s="8"/>
      <c r="H3" s="8"/>
      <c r="I3" s="8"/>
      <c r="J3" s="8" t="s">
        <v>58</v>
      </c>
      <c r="K3" s="8" t="s">
        <v>59</v>
      </c>
    </row>
    <row r="4" s="2" customFormat="1" ht="27" customHeight="1" spans="1:11">
      <c r="A4" s="8"/>
      <c r="B4" s="8"/>
      <c r="C4" s="8" t="s">
        <v>8</v>
      </c>
      <c r="D4" s="9" t="s">
        <v>60</v>
      </c>
      <c r="E4" s="9" t="s">
        <v>61</v>
      </c>
      <c r="F4" s="9" t="s">
        <v>11</v>
      </c>
      <c r="G4" s="8"/>
      <c r="H4" s="8"/>
      <c r="I4" s="9" t="s">
        <v>62</v>
      </c>
      <c r="J4" s="8"/>
      <c r="K4" s="8"/>
    </row>
    <row r="5" s="3" customFormat="1" ht="37" customHeight="1" spans="1:11">
      <c r="A5" s="8"/>
      <c r="B5" s="8"/>
      <c r="C5" s="8"/>
      <c r="D5" s="9"/>
      <c r="E5" s="9"/>
      <c r="F5" s="9"/>
      <c r="G5" s="13" t="s">
        <v>63</v>
      </c>
      <c r="H5" s="13" t="s">
        <v>64</v>
      </c>
      <c r="I5" s="9"/>
      <c r="J5" s="8"/>
      <c r="K5" s="8"/>
    </row>
    <row r="6" s="18" customFormat="1" ht="39" customHeight="1" spans="1:11">
      <c r="A6" s="51" t="s">
        <v>83</v>
      </c>
      <c r="B6" s="51" t="s">
        <v>113</v>
      </c>
      <c r="C6" s="52" t="s">
        <v>114</v>
      </c>
      <c r="D6" s="53">
        <v>22.85</v>
      </c>
      <c r="E6" s="53">
        <v>6.35</v>
      </c>
      <c r="F6" s="53">
        <v>1.25</v>
      </c>
      <c r="G6" s="47"/>
      <c r="H6" s="47">
        <v>1.25</v>
      </c>
      <c r="I6" s="53">
        <f t="shared" ref="I6:I10" si="0">D6+E6+F6</f>
        <v>30.45</v>
      </c>
      <c r="J6" s="58" t="s">
        <v>18</v>
      </c>
      <c r="K6" s="58">
        <v>0</v>
      </c>
    </row>
    <row r="7" s="18" customFormat="1" ht="30" customHeight="1" spans="1:11">
      <c r="A7" s="54" t="s">
        <v>115</v>
      </c>
      <c r="B7" s="106" t="s">
        <v>33</v>
      </c>
      <c r="C7" s="51" t="s">
        <v>116</v>
      </c>
      <c r="D7" s="53">
        <v>18.53</v>
      </c>
      <c r="E7" s="53">
        <v>5.33</v>
      </c>
      <c r="F7" s="53">
        <v>1.19</v>
      </c>
      <c r="G7" s="56"/>
      <c r="H7" s="56">
        <v>1.19</v>
      </c>
      <c r="I7" s="53">
        <f t="shared" si="0"/>
        <v>25.05</v>
      </c>
      <c r="J7" s="58" t="s">
        <v>18</v>
      </c>
      <c r="K7" s="58">
        <v>0</v>
      </c>
    </row>
    <row r="8" s="18" customFormat="1" ht="30" customHeight="1" spans="1:11">
      <c r="A8" s="54" t="s">
        <v>117</v>
      </c>
      <c r="B8" s="106" t="s">
        <v>33</v>
      </c>
      <c r="C8" s="55" t="s">
        <v>118</v>
      </c>
      <c r="D8" s="53">
        <v>18.66</v>
      </c>
      <c r="E8" s="53">
        <v>5.33</v>
      </c>
      <c r="F8" s="53">
        <v>1.19</v>
      </c>
      <c r="G8" s="47"/>
      <c r="H8" s="47">
        <v>1.19</v>
      </c>
      <c r="I8" s="53">
        <f t="shared" si="0"/>
        <v>25.18</v>
      </c>
      <c r="J8" s="58" t="s">
        <v>18</v>
      </c>
      <c r="K8" s="58">
        <v>0</v>
      </c>
    </row>
    <row r="9" s="50" customFormat="1" ht="30" customHeight="1" spans="1:12">
      <c r="A9" s="51" t="s">
        <v>119</v>
      </c>
      <c r="B9" s="107" t="s">
        <v>33</v>
      </c>
      <c r="C9" s="55" t="s">
        <v>120</v>
      </c>
      <c r="D9" s="53">
        <v>20.04</v>
      </c>
      <c r="E9" s="53">
        <v>5.29</v>
      </c>
      <c r="F9" s="57">
        <v>1.45</v>
      </c>
      <c r="G9" s="47">
        <v>0.26</v>
      </c>
      <c r="H9" s="47">
        <v>1.19</v>
      </c>
      <c r="I9" s="53">
        <f t="shared" si="0"/>
        <v>26.78</v>
      </c>
      <c r="J9" s="58" t="s">
        <v>18</v>
      </c>
      <c r="K9" s="58">
        <v>0</v>
      </c>
      <c r="L9" s="18"/>
    </row>
    <row r="10" s="18" customFormat="1" ht="30" customHeight="1" spans="1:11">
      <c r="A10" s="51" t="s">
        <v>121</v>
      </c>
      <c r="B10" s="107" t="s">
        <v>33</v>
      </c>
      <c r="C10" s="55" t="s">
        <v>120</v>
      </c>
      <c r="D10" s="53">
        <v>19.35</v>
      </c>
      <c r="E10" s="53">
        <v>5.09</v>
      </c>
      <c r="F10" s="57">
        <v>1.19</v>
      </c>
      <c r="G10" s="47"/>
      <c r="H10" s="47">
        <v>1.19</v>
      </c>
      <c r="I10" s="53">
        <f t="shared" si="0"/>
        <v>25.63</v>
      </c>
      <c r="J10" s="58" t="s">
        <v>18</v>
      </c>
      <c r="K10" s="58">
        <v>0</v>
      </c>
    </row>
    <row r="11" ht="90" customHeight="1" spans="1:12">
      <c r="A11" s="49" t="s">
        <v>111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18"/>
    </row>
    <row r="12" ht="38" customHeight="1" spans="1:12">
      <c r="A12" s="27"/>
      <c r="B12" s="27"/>
      <c r="C12" s="27"/>
      <c r="D12" s="28"/>
      <c r="E12" s="28"/>
      <c r="F12" s="27"/>
      <c r="G12" s="27"/>
      <c r="H12" s="27"/>
      <c r="I12" s="28"/>
      <c r="J12" s="28"/>
      <c r="K12" s="28"/>
      <c r="L12" s="18"/>
    </row>
    <row r="13" ht="18.75" spans="1:1">
      <c r="A13" s="15"/>
    </row>
    <row r="14" ht="18.75" spans="1:1">
      <c r="A14" s="29"/>
    </row>
  </sheetData>
  <mergeCells count="15">
    <mergeCell ref="A1:K1"/>
    <mergeCell ref="A2:K2"/>
    <mergeCell ref="C3:I3"/>
    <mergeCell ref="G4:H4"/>
    <mergeCell ref="A11:K11"/>
    <mergeCell ref="A12:K12"/>
    <mergeCell ref="A3:A5"/>
    <mergeCell ref="B3:B5"/>
    <mergeCell ref="C4:C5"/>
    <mergeCell ref="D4:D5"/>
    <mergeCell ref="E4:E5"/>
    <mergeCell ref="F4:F5"/>
    <mergeCell ref="I4:I5"/>
    <mergeCell ref="J3:J5"/>
    <mergeCell ref="K3:K5"/>
  </mergeCells>
  <pageMargins left="0.196527777777778" right="0.118055555555556" top="1" bottom="1" header="0.5" footer="0.5"/>
  <pageSetup paperSize="9" scale="9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O9" sqref="O9"/>
    </sheetView>
  </sheetViews>
  <sheetFormatPr defaultColWidth="9" defaultRowHeight="14.25"/>
  <cols>
    <col min="1" max="1" width="9" style="37"/>
    <col min="2" max="2" width="12.75" style="37" customWidth="1"/>
    <col min="3" max="3" width="14.125" style="37" customWidth="1"/>
    <col min="4" max="4" width="9" style="37"/>
    <col min="5" max="5" width="12.5" style="37" customWidth="1"/>
    <col min="6" max="6" width="13.875" style="37" customWidth="1"/>
    <col min="7" max="7" width="14.875" style="37" customWidth="1"/>
    <col min="8" max="8" width="14.375" style="37" customWidth="1"/>
    <col min="9" max="9" width="13.875" style="37" customWidth="1"/>
    <col min="10" max="10" width="10.375" style="37"/>
    <col min="11" max="11" width="9" style="37"/>
    <col min="12" max="12" width="11.5" style="37"/>
    <col min="13" max="13" width="9.375" style="37"/>
    <col min="14" max="14" width="11.5" style="37"/>
    <col min="15" max="15" width="9.375" style="37"/>
    <col min="16" max="16" width="10.375" style="37"/>
    <col min="17" max="17" width="9.375" style="37"/>
    <col min="18" max="16384" width="9" style="37"/>
  </cols>
  <sheetData>
    <row r="1" s="37" customFormat="1" ht="28.5" spans="1:9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="37" customFormat="1" spans="1:9">
      <c r="A2" s="39" t="s">
        <v>122</v>
      </c>
      <c r="B2" s="39"/>
      <c r="C2" s="39"/>
      <c r="D2" s="39"/>
      <c r="E2" s="39"/>
      <c r="F2" s="39"/>
      <c r="G2" s="39"/>
      <c r="H2" s="39"/>
      <c r="I2" s="39"/>
    </row>
    <row r="3" s="37" customFormat="1" ht="15.75" customHeight="1" spans="1:9">
      <c r="A3" s="40" t="s">
        <v>3</v>
      </c>
      <c r="B3" s="40" t="s">
        <v>4</v>
      </c>
      <c r="C3" s="40" t="s">
        <v>8</v>
      </c>
      <c r="D3" s="40" t="s">
        <v>57</v>
      </c>
      <c r="E3" s="40"/>
      <c r="F3" s="40"/>
      <c r="G3" s="40"/>
      <c r="H3" s="41" t="s">
        <v>91</v>
      </c>
      <c r="I3" s="41" t="s">
        <v>92</v>
      </c>
    </row>
    <row r="4" s="37" customFormat="1" spans="1:9">
      <c r="A4" s="40"/>
      <c r="B4" s="40"/>
      <c r="C4" s="40"/>
      <c r="D4" s="40"/>
      <c r="E4" s="40"/>
      <c r="F4" s="40"/>
      <c r="G4" s="40"/>
      <c r="H4" s="42"/>
      <c r="I4" s="42"/>
    </row>
    <row r="5" s="37" customFormat="1" spans="1:9">
      <c r="A5" s="40"/>
      <c r="B5" s="40"/>
      <c r="C5" s="40"/>
      <c r="D5" s="40"/>
      <c r="E5" s="40"/>
      <c r="F5" s="40"/>
      <c r="G5" s="40"/>
      <c r="H5" s="42"/>
      <c r="I5" s="42"/>
    </row>
    <row r="6" s="37" customFormat="1" ht="72" customHeight="1" spans="1:9">
      <c r="A6" s="40"/>
      <c r="B6" s="40"/>
      <c r="C6" s="40"/>
      <c r="D6" s="41" t="s">
        <v>9</v>
      </c>
      <c r="E6" s="41" t="s">
        <v>10</v>
      </c>
      <c r="F6" s="41" t="s">
        <v>123</v>
      </c>
      <c r="G6" s="40" t="s">
        <v>94</v>
      </c>
      <c r="H6" s="42"/>
      <c r="I6" s="42"/>
    </row>
    <row r="7" s="37" customFormat="1" ht="33" customHeight="1" spans="1:9">
      <c r="A7" s="40"/>
      <c r="B7" s="40"/>
      <c r="C7" s="40"/>
      <c r="D7" s="43"/>
      <c r="E7" s="43"/>
      <c r="F7" s="43"/>
      <c r="G7" s="40"/>
      <c r="H7" s="43"/>
      <c r="I7" s="43"/>
    </row>
    <row r="8" s="37" customFormat="1" ht="50" customHeight="1" spans="1:9">
      <c r="A8" s="44" t="s">
        <v>124</v>
      </c>
      <c r="B8" s="45" t="s">
        <v>125</v>
      </c>
      <c r="C8" s="46" t="s">
        <v>126</v>
      </c>
      <c r="D8" s="43">
        <v>17.89</v>
      </c>
      <c r="E8" s="43">
        <v>11</v>
      </c>
      <c r="F8" s="47">
        <v>0</v>
      </c>
      <c r="G8" s="40">
        <f t="shared" ref="G8:G12" si="0">SUM(D8:F8)</f>
        <v>28.89</v>
      </c>
      <c r="H8" s="43" t="s">
        <v>18</v>
      </c>
      <c r="I8" s="43">
        <v>0</v>
      </c>
    </row>
    <row r="9" s="37" customFormat="1" ht="50" customHeight="1" spans="1:9">
      <c r="A9" s="44" t="s">
        <v>127</v>
      </c>
      <c r="B9" s="45" t="s">
        <v>128</v>
      </c>
      <c r="C9" s="46" t="s">
        <v>129</v>
      </c>
      <c r="D9" s="43">
        <v>14.5</v>
      </c>
      <c r="E9" s="43">
        <v>10.61</v>
      </c>
      <c r="F9" s="47">
        <v>0</v>
      </c>
      <c r="G9" s="40">
        <f t="shared" si="0"/>
        <v>25.11</v>
      </c>
      <c r="H9" s="43" t="s">
        <v>18</v>
      </c>
      <c r="I9" s="43">
        <v>0</v>
      </c>
    </row>
    <row r="10" s="37" customFormat="1" ht="50" customHeight="1" spans="1:9">
      <c r="A10" s="44" t="s">
        <v>130</v>
      </c>
      <c r="B10" s="45" t="s">
        <v>131</v>
      </c>
      <c r="C10" s="46" t="s">
        <v>132</v>
      </c>
      <c r="D10" s="43">
        <v>8.94</v>
      </c>
      <c r="E10" s="43">
        <v>6.4</v>
      </c>
      <c r="F10" s="47">
        <v>0</v>
      </c>
      <c r="G10" s="40">
        <f t="shared" si="0"/>
        <v>15.34</v>
      </c>
      <c r="H10" s="43" t="s">
        <v>18</v>
      </c>
      <c r="I10" s="43">
        <v>0</v>
      </c>
    </row>
    <row r="11" s="37" customFormat="1" ht="50" customHeight="1" spans="1:9">
      <c r="A11" s="44" t="s">
        <v>133</v>
      </c>
      <c r="B11" s="45" t="s">
        <v>134</v>
      </c>
      <c r="C11" s="48" t="s">
        <v>135</v>
      </c>
      <c r="D11" s="43">
        <v>7.67</v>
      </c>
      <c r="E11" s="43">
        <v>5.44</v>
      </c>
      <c r="F11" s="47">
        <v>0</v>
      </c>
      <c r="G11" s="40">
        <f t="shared" si="0"/>
        <v>13.11</v>
      </c>
      <c r="H11" s="43" t="s">
        <v>18</v>
      </c>
      <c r="I11" s="43">
        <v>0</v>
      </c>
    </row>
    <row r="12" s="37" customFormat="1" ht="50" customHeight="1" spans="1:9">
      <c r="A12" s="44" t="s">
        <v>136</v>
      </c>
      <c r="B12" s="45" t="s">
        <v>137</v>
      </c>
      <c r="C12" s="46" t="s">
        <v>138</v>
      </c>
      <c r="D12" s="43">
        <v>13.74</v>
      </c>
      <c r="E12" s="43">
        <v>8.91</v>
      </c>
      <c r="F12" s="47">
        <v>0</v>
      </c>
      <c r="G12" s="40">
        <f t="shared" si="0"/>
        <v>22.65</v>
      </c>
      <c r="H12" s="43" t="s">
        <v>18</v>
      </c>
      <c r="I12" s="43">
        <v>0</v>
      </c>
    </row>
    <row r="13" s="37" customFormat="1" ht="66" customHeight="1" spans="1:12">
      <c r="A13" s="49" t="s">
        <v>111</v>
      </c>
      <c r="B13" s="49"/>
      <c r="C13" s="49"/>
      <c r="D13" s="49"/>
      <c r="E13" s="49"/>
      <c r="F13" s="49"/>
      <c r="G13" s="49"/>
      <c r="H13" s="49"/>
      <c r="I13" s="49"/>
      <c r="L13" s="37" t="s">
        <v>139</v>
      </c>
    </row>
  </sheetData>
  <mergeCells count="13">
    <mergeCell ref="A1:I1"/>
    <mergeCell ref="A2:I2"/>
    <mergeCell ref="A13:I13"/>
    <mergeCell ref="A3:A7"/>
    <mergeCell ref="B3:B7"/>
    <mergeCell ref="C3:C7"/>
    <mergeCell ref="D6:D7"/>
    <mergeCell ref="E6:E7"/>
    <mergeCell ref="F6:F7"/>
    <mergeCell ref="G6:G7"/>
    <mergeCell ref="H3:H7"/>
    <mergeCell ref="I3:I7"/>
    <mergeCell ref="D3:G5"/>
  </mergeCells>
  <pageMargins left="0.75" right="0.75" top="0.786805555555556" bottom="0.708333333333333" header="0.5" footer="0.5"/>
  <pageSetup paperSize="9" scale="9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N11" sqref="N11"/>
    </sheetView>
  </sheetViews>
  <sheetFormatPr defaultColWidth="9" defaultRowHeight="13.5"/>
  <cols>
    <col min="1" max="1" width="10.875" customWidth="1"/>
    <col min="2" max="2" width="19.875" customWidth="1"/>
    <col min="3" max="3" width="20" customWidth="1"/>
    <col min="4" max="4" width="10.75" style="4" customWidth="1"/>
    <col min="5" max="5" width="21" style="4" customWidth="1"/>
    <col min="6" max="6" width="14.875" style="4" customWidth="1"/>
    <col min="7" max="7" width="16" style="5" customWidth="1"/>
    <col min="8" max="8" width="14.25" customWidth="1"/>
    <col min="9" max="9" width="14.125" customWidth="1"/>
  </cols>
  <sheetData>
    <row r="1" ht="36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4" customHeight="1" spans="1:9">
      <c r="A2" s="7" t="s">
        <v>140</v>
      </c>
      <c r="B2" s="7"/>
      <c r="C2" s="7"/>
      <c r="D2" s="7"/>
      <c r="E2" s="7"/>
      <c r="F2" s="7"/>
      <c r="G2" s="7"/>
      <c r="H2" s="7"/>
      <c r="I2" s="7"/>
    </row>
    <row r="3" s="2" customFormat="1" ht="27" customHeight="1" spans="1:9">
      <c r="A3" s="8" t="s">
        <v>3</v>
      </c>
      <c r="B3" s="8" t="s">
        <v>4</v>
      </c>
      <c r="C3" s="8" t="s">
        <v>57</v>
      </c>
      <c r="D3" s="8"/>
      <c r="E3" s="8"/>
      <c r="F3" s="8"/>
      <c r="G3" s="8"/>
      <c r="H3" s="8" t="s">
        <v>6</v>
      </c>
      <c r="I3" s="8" t="s">
        <v>7</v>
      </c>
    </row>
    <row r="4" s="31" customFormat="1" ht="41" customHeight="1" spans="1:9">
      <c r="A4" s="8"/>
      <c r="B4" s="8"/>
      <c r="C4" s="8" t="s">
        <v>8</v>
      </c>
      <c r="D4" s="9" t="s">
        <v>9</v>
      </c>
      <c r="E4" s="9" t="s">
        <v>141</v>
      </c>
      <c r="F4" s="10" t="s">
        <v>11</v>
      </c>
      <c r="G4" s="9" t="s">
        <v>12</v>
      </c>
      <c r="H4" s="8"/>
      <c r="I4" s="8"/>
    </row>
    <row r="5" s="32" customFormat="1" ht="41" customHeight="1" spans="1:9">
      <c r="A5" s="8"/>
      <c r="B5" s="8"/>
      <c r="C5" s="8"/>
      <c r="D5" s="9"/>
      <c r="E5" s="9"/>
      <c r="F5" s="9" t="s">
        <v>64</v>
      </c>
      <c r="G5" s="9"/>
      <c r="H5" s="8"/>
      <c r="I5" s="8"/>
    </row>
    <row r="6" s="1" customFormat="1" ht="25" customHeight="1" spans="1:9">
      <c r="A6" s="33" t="s">
        <v>142</v>
      </c>
      <c r="B6" s="34" t="s">
        <v>99</v>
      </c>
      <c r="C6" s="34" t="s">
        <v>143</v>
      </c>
      <c r="D6" s="33">
        <v>25.015</v>
      </c>
      <c r="E6" s="33">
        <v>10.477</v>
      </c>
      <c r="F6" s="33">
        <v>1.248</v>
      </c>
      <c r="G6" s="33">
        <f t="shared" ref="G6:G9" si="0">D6+E6+F6</f>
        <v>36.74</v>
      </c>
      <c r="H6" s="33" t="s">
        <v>18</v>
      </c>
      <c r="I6" s="33">
        <v>0</v>
      </c>
    </row>
    <row r="7" s="1" customFormat="1" ht="25" customHeight="1" spans="1:9">
      <c r="A7" s="35"/>
      <c r="B7" s="34" t="s">
        <v>101</v>
      </c>
      <c r="C7" s="34" t="s">
        <v>144</v>
      </c>
      <c r="D7" s="35"/>
      <c r="E7" s="35"/>
      <c r="F7" s="35"/>
      <c r="G7" s="35"/>
      <c r="H7" s="35"/>
      <c r="I7" s="35"/>
    </row>
    <row r="8" s="1" customFormat="1" ht="50" customHeight="1" spans="1:9">
      <c r="A8" s="34" t="s">
        <v>145</v>
      </c>
      <c r="B8" s="34" t="s">
        <v>146</v>
      </c>
      <c r="C8" s="34" t="s">
        <v>120</v>
      </c>
      <c r="D8" s="34">
        <v>23.8267</v>
      </c>
      <c r="E8" s="34">
        <v>8.696</v>
      </c>
      <c r="F8" s="34">
        <v>1.248</v>
      </c>
      <c r="G8" s="34">
        <f t="shared" si="0"/>
        <v>33.7707</v>
      </c>
      <c r="H8" s="34" t="s">
        <v>18</v>
      </c>
      <c r="I8" s="34">
        <v>0</v>
      </c>
    </row>
    <row r="9" s="1" customFormat="1" ht="25" customHeight="1" spans="1:9">
      <c r="A9" s="33" t="s">
        <v>147</v>
      </c>
      <c r="B9" s="34" t="s">
        <v>148</v>
      </c>
      <c r="C9" s="34" t="s">
        <v>143</v>
      </c>
      <c r="D9" s="33">
        <v>20.6446</v>
      </c>
      <c r="E9" s="33">
        <v>9.977</v>
      </c>
      <c r="F9" s="33">
        <v>1.188</v>
      </c>
      <c r="G9" s="33">
        <f t="shared" si="0"/>
        <v>31.8096</v>
      </c>
      <c r="H9" s="33" t="s">
        <v>18</v>
      </c>
      <c r="I9" s="33">
        <v>0</v>
      </c>
    </row>
    <row r="10" s="1" customFormat="1" ht="25" customHeight="1" spans="1:9">
      <c r="A10" s="35"/>
      <c r="B10" s="34" t="s">
        <v>33</v>
      </c>
      <c r="C10" s="34" t="s">
        <v>144</v>
      </c>
      <c r="D10" s="35"/>
      <c r="E10" s="35"/>
      <c r="F10" s="35"/>
      <c r="G10" s="35"/>
      <c r="H10" s="35"/>
      <c r="I10" s="35"/>
    </row>
    <row r="11" ht="35" customHeight="1" spans="1:9">
      <c r="A11" s="36" t="s">
        <v>149</v>
      </c>
      <c r="B11" s="36"/>
      <c r="C11" s="36"/>
      <c r="D11" s="36"/>
      <c r="E11" s="36"/>
      <c r="F11" s="36"/>
      <c r="G11" s="36"/>
      <c r="H11" s="36"/>
      <c r="I11" s="36"/>
    </row>
    <row r="12" ht="20.1" customHeight="1" spans="1:9">
      <c r="A12" s="16" t="s">
        <v>150</v>
      </c>
      <c r="B12" s="16"/>
      <c r="C12" s="16"/>
      <c r="D12" s="16"/>
      <c r="E12" s="16"/>
      <c r="F12" s="16"/>
      <c r="G12" s="16"/>
      <c r="H12" s="16"/>
      <c r="I12" s="16"/>
    </row>
    <row r="13" ht="18.75" spans="1:1">
      <c r="A13" s="15"/>
    </row>
    <row r="14" ht="18.75" spans="1:1">
      <c r="A14" s="29"/>
    </row>
  </sheetData>
  <mergeCells count="27">
    <mergeCell ref="A1:I1"/>
    <mergeCell ref="A2:I2"/>
    <mergeCell ref="C3:G3"/>
    <mergeCell ref="A11:I11"/>
    <mergeCell ref="A12:I12"/>
    <mergeCell ref="A3:A5"/>
    <mergeCell ref="A6:A7"/>
    <mergeCell ref="A9:A10"/>
    <mergeCell ref="B3:B5"/>
    <mergeCell ref="C4:C5"/>
    <mergeCell ref="D4:D5"/>
    <mergeCell ref="D6:D7"/>
    <mergeCell ref="D9:D10"/>
    <mergeCell ref="E4:E5"/>
    <mergeCell ref="E6:E7"/>
    <mergeCell ref="E9:E10"/>
    <mergeCell ref="F6:F7"/>
    <mergeCell ref="F9:F10"/>
    <mergeCell ref="G4:G5"/>
    <mergeCell ref="G6:G7"/>
    <mergeCell ref="G9:G10"/>
    <mergeCell ref="H3:H5"/>
    <mergeCell ref="H6:H7"/>
    <mergeCell ref="H9:H10"/>
    <mergeCell ref="I3:I5"/>
    <mergeCell ref="I6:I7"/>
    <mergeCell ref="I9:I10"/>
  </mergeCells>
  <pageMargins left="0.314583333333333" right="0.236111111111111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M12" sqref="M12"/>
    </sheetView>
  </sheetViews>
  <sheetFormatPr defaultColWidth="9" defaultRowHeight="13.5"/>
  <cols>
    <col min="1" max="1" width="12.125" customWidth="1"/>
    <col min="2" max="2" width="19.125" customWidth="1"/>
    <col min="3" max="3" width="20.75" customWidth="1"/>
    <col min="4" max="4" width="10.75" style="4" customWidth="1"/>
    <col min="5" max="5" width="16.425" style="4" customWidth="1"/>
    <col min="6" max="7" width="9.5" style="4" customWidth="1"/>
    <col min="8" max="8" width="13.5" style="5" customWidth="1"/>
    <col min="9" max="9" width="13.7583333333333" customWidth="1"/>
    <col min="10" max="10" width="16.75" customWidth="1"/>
  </cols>
  <sheetData>
    <row r="1" customFormat="1" ht="26.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8" customHeight="1" spans="1:10">
      <c r="A2" s="7" t="s">
        <v>151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27" customHeight="1" spans="1:10">
      <c r="A3" s="8" t="s">
        <v>3</v>
      </c>
      <c r="B3" s="8" t="s">
        <v>4</v>
      </c>
      <c r="C3" s="8" t="s">
        <v>57</v>
      </c>
      <c r="D3" s="8"/>
      <c r="E3" s="8"/>
      <c r="F3" s="8"/>
      <c r="G3" s="8"/>
      <c r="H3" s="8"/>
      <c r="I3" s="8" t="s">
        <v>6</v>
      </c>
      <c r="J3" s="8" t="s">
        <v>7</v>
      </c>
    </row>
    <row r="4" s="2" customFormat="1" ht="27" customHeight="1" spans="1:10">
      <c r="A4" s="8"/>
      <c r="B4" s="8"/>
      <c r="C4" s="8" t="s">
        <v>8</v>
      </c>
      <c r="D4" s="9" t="s">
        <v>9</v>
      </c>
      <c r="E4" s="9" t="s">
        <v>10</v>
      </c>
      <c r="F4" s="10" t="s">
        <v>11</v>
      </c>
      <c r="G4" s="8"/>
      <c r="H4" s="9" t="s">
        <v>12</v>
      </c>
      <c r="I4" s="8"/>
      <c r="J4" s="8"/>
    </row>
    <row r="5" s="3" customFormat="1" ht="55" customHeight="1" spans="1:10">
      <c r="A5" s="8"/>
      <c r="B5" s="8"/>
      <c r="C5" s="8"/>
      <c r="D5" s="9"/>
      <c r="E5" s="9"/>
      <c r="F5" s="11" t="s">
        <v>64</v>
      </c>
      <c r="G5" s="11" t="s">
        <v>63</v>
      </c>
      <c r="H5" s="9"/>
      <c r="I5" s="8"/>
      <c r="J5" s="8"/>
    </row>
    <row r="6" s="3" customFormat="1" ht="36" customHeight="1" spans="1:10">
      <c r="A6" s="12" t="s">
        <v>152</v>
      </c>
      <c r="B6" s="12" t="s">
        <v>153</v>
      </c>
      <c r="C6" s="12" t="s">
        <v>154</v>
      </c>
      <c r="D6" s="13">
        <f>[3]薪酬备案表!F9-[3]薪酬备案表!I9</f>
        <v>7.87</v>
      </c>
      <c r="E6" s="13">
        <f>[3]薪酬备案表!L9</f>
        <v>4.28</v>
      </c>
      <c r="F6" s="14">
        <f>[3]薪酬备案表!K9</f>
        <v>0.62</v>
      </c>
      <c r="G6" s="14">
        <f>[3]薪酬备案表!J9</f>
        <v>0</v>
      </c>
      <c r="H6" s="9">
        <f>G6+F6+E6+D6</f>
        <v>12.77</v>
      </c>
      <c r="I6" s="17" t="s">
        <v>18</v>
      </c>
      <c r="J6" s="17">
        <v>0</v>
      </c>
    </row>
    <row r="7" s="3" customFormat="1" ht="36" customHeight="1" spans="1:10">
      <c r="A7" s="12" t="s">
        <v>155</v>
      </c>
      <c r="B7" s="12" t="s">
        <v>33</v>
      </c>
      <c r="C7" s="12" t="s">
        <v>156</v>
      </c>
      <c r="D7" s="13">
        <f>[3]薪酬备案表!F10</f>
        <v>6.87</v>
      </c>
      <c r="E7" s="13">
        <f>[3]薪酬备案表!L10</f>
        <v>3.4</v>
      </c>
      <c r="F7" s="14">
        <f>[3]薪酬备案表!K10</f>
        <v>0.6</v>
      </c>
      <c r="G7" s="14">
        <f>[3]薪酬备案表!J10</f>
        <v>0</v>
      </c>
      <c r="H7" s="9">
        <f>G7+F7+E7+D7</f>
        <v>10.87</v>
      </c>
      <c r="I7" s="17" t="s">
        <v>18</v>
      </c>
      <c r="J7" s="17">
        <v>0</v>
      </c>
    </row>
    <row r="9" ht="18.75" spans="1:1">
      <c r="A9" s="15" t="s">
        <v>78</v>
      </c>
    </row>
    <row r="10" customFormat="1" ht="49" customHeight="1" spans="1:10">
      <c r="A10" s="16" t="s">
        <v>89</v>
      </c>
      <c r="B10" s="16"/>
      <c r="C10" s="16"/>
      <c r="D10" s="16"/>
      <c r="E10" s="16"/>
      <c r="F10" s="16"/>
      <c r="G10" s="16"/>
      <c r="H10" s="16"/>
      <c r="I10" s="16"/>
      <c r="J10" s="16"/>
    </row>
    <row r="11" ht="18.75" spans="1:1">
      <c r="A11" s="15"/>
    </row>
  </sheetData>
  <mergeCells count="13">
    <mergeCell ref="A1:J1"/>
    <mergeCell ref="A2:J2"/>
    <mergeCell ref="C3:H3"/>
    <mergeCell ref="F4:G4"/>
    <mergeCell ref="A10:J10"/>
    <mergeCell ref="A3:A5"/>
    <mergeCell ref="B3:B5"/>
    <mergeCell ref="C4:C5"/>
    <mergeCell ref="D4:D5"/>
    <mergeCell ref="E4:E5"/>
    <mergeCell ref="H4:H5"/>
    <mergeCell ref="I3:I5"/>
    <mergeCell ref="J3:J5"/>
  </mergeCells>
  <pageMargins left="0.196527777777778" right="0.2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O11" sqref="O11"/>
    </sheetView>
  </sheetViews>
  <sheetFormatPr defaultColWidth="9" defaultRowHeight="13.5"/>
  <cols>
    <col min="1" max="1" width="12.1333333333333" customWidth="1"/>
    <col min="2" max="2" width="19.1333333333333" customWidth="1"/>
    <col min="3" max="3" width="20.75" customWidth="1"/>
    <col min="4" max="4" width="10.75" style="5" customWidth="1"/>
    <col min="5" max="5" width="24.4416666666667" style="5" customWidth="1"/>
    <col min="6" max="6" width="11.25" style="4" customWidth="1"/>
    <col min="7" max="8" width="9.5" style="4" customWidth="1"/>
    <col min="9" max="9" width="13.5" style="5" customWidth="1"/>
    <col min="10" max="10" width="14.3583333333333" style="19" customWidth="1"/>
    <col min="11" max="11" width="16.75" style="19" customWidth="1"/>
  </cols>
  <sheetData>
    <row r="1" ht="26.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18" customHeight="1" spans="1:11">
      <c r="A2" s="7" t="s">
        <v>157</v>
      </c>
      <c r="B2" s="7"/>
      <c r="C2" s="7"/>
      <c r="D2" s="20"/>
      <c r="E2" s="20"/>
      <c r="F2" s="7"/>
      <c r="G2" s="7"/>
      <c r="H2" s="7"/>
      <c r="I2" s="20"/>
      <c r="J2" s="20"/>
      <c r="K2" s="20"/>
    </row>
    <row r="3" s="2" customFormat="1" ht="27" customHeight="1" spans="1:11">
      <c r="A3" s="8" t="s">
        <v>3</v>
      </c>
      <c r="B3" s="8" t="s">
        <v>4</v>
      </c>
      <c r="C3" s="8" t="s">
        <v>57</v>
      </c>
      <c r="D3" s="8"/>
      <c r="E3" s="8"/>
      <c r="F3" s="8"/>
      <c r="G3" s="8"/>
      <c r="H3" s="8"/>
      <c r="I3" s="8"/>
      <c r="J3" s="8" t="s">
        <v>58</v>
      </c>
      <c r="K3" s="8" t="s">
        <v>59</v>
      </c>
    </row>
    <row r="4" s="2" customFormat="1" ht="27" customHeight="1" spans="1:11">
      <c r="A4" s="8"/>
      <c r="B4" s="8"/>
      <c r="C4" s="8" t="s">
        <v>8</v>
      </c>
      <c r="D4" s="9" t="s">
        <v>60</v>
      </c>
      <c r="E4" s="9" t="s">
        <v>61</v>
      </c>
      <c r="F4" s="9" t="s">
        <v>11</v>
      </c>
      <c r="G4" s="8"/>
      <c r="H4" s="8"/>
      <c r="I4" s="9" t="s">
        <v>62</v>
      </c>
      <c r="J4" s="8"/>
      <c r="K4" s="8"/>
    </row>
    <row r="5" s="3" customFormat="1" ht="37" customHeight="1" spans="1:11">
      <c r="A5" s="8"/>
      <c r="B5" s="8"/>
      <c r="C5" s="8"/>
      <c r="D5" s="9"/>
      <c r="E5" s="9"/>
      <c r="F5" s="9"/>
      <c r="G5" s="13" t="s">
        <v>63</v>
      </c>
      <c r="H5" s="13" t="s">
        <v>64</v>
      </c>
      <c r="I5" s="9"/>
      <c r="J5" s="8"/>
      <c r="K5" s="8"/>
    </row>
    <row r="6" s="18" customFormat="1" ht="63" customHeight="1" spans="1:11">
      <c r="A6" s="21" t="s">
        <v>158</v>
      </c>
      <c r="B6" s="21" t="s">
        <v>159</v>
      </c>
      <c r="C6" s="22" t="s">
        <v>160</v>
      </c>
      <c r="D6" s="23">
        <v>22.95</v>
      </c>
      <c r="E6" s="24">
        <v>11.55</v>
      </c>
      <c r="F6" s="23">
        <v>1.25</v>
      </c>
      <c r="G6" s="23">
        <v>0</v>
      </c>
      <c r="H6" s="23">
        <v>1.25</v>
      </c>
      <c r="I6" s="23">
        <f t="shared" ref="I6:I8" si="0">D6+E6+F6</f>
        <v>35.75</v>
      </c>
      <c r="J6" s="30" t="s">
        <v>18</v>
      </c>
      <c r="K6" s="30">
        <v>0</v>
      </c>
    </row>
    <row r="7" s="18" customFormat="1" ht="30" customHeight="1" spans="1:11">
      <c r="A7" s="25" t="s">
        <v>161</v>
      </c>
      <c r="B7" s="25" t="s">
        <v>33</v>
      </c>
      <c r="C7" s="26" t="s">
        <v>162</v>
      </c>
      <c r="D7" s="23">
        <v>7.8</v>
      </c>
      <c r="E7" s="24">
        <v>2.8</v>
      </c>
      <c r="F7" s="23">
        <v>0.5</v>
      </c>
      <c r="G7" s="23">
        <v>0</v>
      </c>
      <c r="H7" s="23">
        <v>0.5</v>
      </c>
      <c r="I7" s="23">
        <f t="shared" si="0"/>
        <v>11.1</v>
      </c>
      <c r="J7" s="30" t="s">
        <v>18</v>
      </c>
      <c r="K7" s="30">
        <v>0</v>
      </c>
    </row>
    <row r="8" s="18" customFormat="1" ht="30" customHeight="1" spans="1:11">
      <c r="A8" s="25" t="s">
        <v>133</v>
      </c>
      <c r="B8" s="25" t="s">
        <v>33</v>
      </c>
      <c r="C8" s="26" t="s">
        <v>163</v>
      </c>
      <c r="D8" s="23">
        <v>9.36</v>
      </c>
      <c r="E8" s="24">
        <v>3.85</v>
      </c>
      <c r="F8" s="23">
        <v>0.59</v>
      </c>
      <c r="G8" s="23">
        <v>0</v>
      </c>
      <c r="H8" s="23">
        <v>0.59</v>
      </c>
      <c r="I8" s="23">
        <f t="shared" si="0"/>
        <v>13.8</v>
      </c>
      <c r="J8" s="30" t="s">
        <v>18</v>
      </c>
      <c r="K8" s="30">
        <v>0</v>
      </c>
    </row>
    <row r="9" ht="18.75" spans="1:12">
      <c r="A9" s="15" t="s">
        <v>78</v>
      </c>
      <c r="L9" s="18"/>
    </row>
    <row r="10" ht="38" customHeight="1" spans="1:12">
      <c r="A10" s="27" t="s">
        <v>164</v>
      </c>
      <c r="B10" s="27"/>
      <c r="C10" s="27"/>
      <c r="D10" s="28"/>
      <c r="E10" s="28"/>
      <c r="F10" s="27"/>
      <c r="G10" s="27"/>
      <c r="H10" s="27"/>
      <c r="I10" s="28"/>
      <c r="J10" s="28"/>
      <c r="K10" s="28"/>
      <c r="L10" s="18"/>
    </row>
    <row r="11" ht="18.75" spans="1:1">
      <c r="A11" s="15"/>
    </row>
    <row r="12" ht="18.75" spans="1:1">
      <c r="A12" s="29"/>
    </row>
  </sheetData>
  <mergeCells count="14">
    <mergeCell ref="A1:K1"/>
    <mergeCell ref="A2:K2"/>
    <mergeCell ref="C3:I3"/>
    <mergeCell ref="G4:H4"/>
    <mergeCell ref="A10:K10"/>
    <mergeCell ref="A3:A5"/>
    <mergeCell ref="B3:B5"/>
    <mergeCell ref="C4:C5"/>
    <mergeCell ref="D4:D5"/>
    <mergeCell ref="E4:E5"/>
    <mergeCell ref="F4:F5"/>
    <mergeCell ref="I4:I5"/>
    <mergeCell ref="J3:J5"/>
    <mergeCell ref="K3:K5"/>
  </mergeCells>
  <pageMargins left="0.275" right="0.156944444444444" top="1" bottom="1" header="0.5" footer="0.5"/>
  <pageSetup paperSize="9" scale="9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M7" sqref="M7"/>
    </sheetView>
  </sheetViews>
  <sheetFormatPr defaultColWidth="9" defaultRowHeight="13.5"/>
  <cols>
    <col min="1" max="1" width="12.125" customWidth="1"/>
    <col min="2" max="2" width="19.125" customWidth="1"/>
    <col min="3" max="3" width="20.75" customWidth="1"/>
    <col min="4" max="4" width="10.75" style="4" customWidth="1"/>
    <col min="5" max="5" width="16.425" style="4" customWidth="1"/>
    <col min="6" max="7" width="9.5" style="4" customWidth="1"/>
    <col min="8" max="8" width="13.5" style="5" customWidth="1"/>
    <col min="9" max="9" width="13.7583333333333" customWidth="1"/>
    <col min="10" max="10" width="16.75" customWidth="1"/>
  </cols>
  <sheetData>
    <row r="1" customFormat="1" ht="26.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18" customHeight="1" spans="1:10">
      <c r="A2" s="7" t="s">
        <v>165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27" customHeight="1" spans="1:10">
      <c r="A3" s="8" t="s">
        <v>3</v>
      </c>
      <c r="B3" s="8" t="s">
        <v>4</v>
      </c>
      <c r="C3" s="8" t="s">
        <v>57</v>
      </c>
      <c r="D3" s="8"/>
      <c r="E3" s="8"/>
      <c r="F3" s="8"/>
      <c r="G3" s="8"/>
      <c r="H3" s="8"/>
      <c r="I3" s="8" t="s">
        <v>6</v>
      </c>
      <c r="J3" s="8" t="s">
        <v>7</v>
      </c>
    </row>
    <row r="4" s="2" customFormat="1" ht="27" customHeight="1" spans="1:10">
      <c r="A4" s="8"/>
      <c r="B4" s="8"/>
      <c r="C4" s="8" t="s">
        <v>8</v>
      </c>
      <c r="D4" s="9" t="s">
        <v>9</v>
      </c>
      <c r="E4" s="9" t="s">
        <v>10</v>
      </c>
      <c r="F4" s="10" t="s">
        <v>11</v>
      </c>
      <c r="G4" s="8"/>
      <c r="H4" s="9" t="s">
        <v>12</v>
      </c>
      <c r="I4" s="8"/>
      <c r="J4" s="8"/>
    </row>
    <row r="5" s="3" customFormat="1" ht="55" customHeight="1" spans="1:10">
      <c r="A5" s="8"/>
      <c r="B5" s="8"/>
      <c r="C5" s="8"/>
      <c r="D5" s="9"/>
      <c r="E5" s="9"/>
      <c r="F5" s="11" t="s">
        <v>64</v>
      </c>
      <c r="G5" s="11" t="s">
        <v>63</v>
      </c>
      <c r="H5" s="9"/>
      <c r="I5" s="8"/>
      <c r="J5" s="8"/>
    </row>
    <row r="6" s="3" customFormat="1" ht="36" customHeight="1" spans="1:10">
      <c r="A6" s="12" t="s">
        <v>166</v>
      </c>
      <c r="B6" s="12" t="s">
        <v>33</v>
      </c>
      <c r="C6" s="12" t="s">
        <v>167</v>
      </c>
      <c r="D6" s="13">
        <f>[4]薪酬备案表!F9-[4]薪酬备案表!I9</f>
        <v>11.061705</v>
      </c>
      <c r="E6" s="13">
        <f>[4]薪酬备案表!L9</f>
        <v>3.69</v>
      </c>
      <c r="F6" s="14">
        <f>[4]薪酬备案表!K9</f>
        <v>0.495</v>
      </c>
      <c r="G6" s="14">
        <f>[4]薪酬备案表!J9</f>
        <v>0</v>
      </c>
      <c r="H6" s="9">
        <f>G6+F6+E6+D6</f>
        <v>15.246705</v>
      </c>
      <c r="I6" s="17" t="s">
        <v>18</v>
      </c>
      <c r="J6" s="17">
        <v>0</v>
      </c>
    </row>
    <row r="7" s="3" customFormat="1" ht="36" customHeight="1" spans="1:10">
      <c r="A7" s="12" t="s">
        <v>168</v>
      </c>
      <c r="B7" s="12" t="s">
        <v>33</v>
      </c>
      <c r="C7" s="12" t="s">
        <v>169</v>
      </c>
      <c r="D7" s="13">
        <f>[4]薪酬备案表!F10</f>
        <v>6.64</v>
      </c>
      <c r="E7" s="13">
        <f>[4]薪酬备案表!L10</f>
        <v>2.44</v>
      </c>
      <c r="F7" s="14">
        <f>[4]薪酬备案表!K10</f>
        <v>0.297</v>
      </c>
      <c r="G7" s="14">
        <f>[4]薪酬备案表!J10</f>
        <v>0</v>
      </c>
      <c r="H7" s="9">
        <f>G7+F7+E7+D7</f>
        <v>9.377</v>
      </c>
      <c r="I7" s="17" t="s">
        <v>18</v>
      </c>
      <c r="J7" s="17">
        <v>0</v>
      </c>
    </row>
    <row r="9" ht="18.75" spans="1:1">
      <c r="A9" s="15" t="s">
        <v>78</v>
      </c>
    </row>
    <row r="10" customFormat="1" ht="49" customHeight="1" spans="1:10">
      <c r="A10" s="16" t="s">
        <v>170</v>
      </c>
      <c r="B10" s="16"/>
      <c r="C10" s="16"/>
      <c r="D10" s="16"/>
      <c r="E10" s="16"/>
      <c r="F10" s="16"/>
      <c r="G10" s="16"/>
      <c r="H10" s="16"/>
      <c r="I10" s="16"/>
      <c r="J10" s="16"/>
    </row>
    <row r="11" ht="18.75" spans="1:1">
      <c r="A11" s="15"/>
    </row>
  </sheetData>
  <mergeCells count="13">
    <mergeCell ref="A1:J1"/>
    <mergeCell ref="A2:J2"/>
    <mergeCell ref="C3:H3"/>
    <mergeCell ref="F4:G4"/>
    <mergeCell ref="A10:J10"/>
    <mergeCell ref="A3:A5"/>
    <mergeCell ref="B3:B5"/>
    <mergeCell ref="C4:C5"/>
    <mergeCell ref="D4:D5"/>
    <mergeCell ref="E4:E5"/>
    <mergeCell ref="H4:H5"/>
    <mergeCell ref="I3:I5"/>
    <mergeCell ref="J3:J5"/>
  </mergeCells>
  <pageMargins left="0.236111111111111" right="0.314583333333333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交发集团</vt:lpstr>
      <vt:lpstr>交建集团</vt:lpstr>
      <vt:lpstr>交通国投</vt:lpstr>
      <vt:lpstr>铁发集团</vt:lpstr>
      <vt:lpstr>公交公司</vt:lpstr>
      <vt:lpstr>置业集团</vt:lpstr>
      <vt:lpstr>百通公司</vt:lpstr>
      <vt:lpstr>环畅公司</vt:lpstr>
      <vt:lpstr>兴南公司</vt:lpstr>
      <vt:lpstr>机场公司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TPK</dc:creator>
  <cp:lastModifiedBy>邓华榕</cp:lastModifiedBy>
  <dcterms:created xsi:type="dcterms:W3CDTF">2023-12-14T03:05:00Z</dcterms:created>
  <dcterms:modified xsi:type="dcterms:W3CDTF">2023-12-20T09:41:58Z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C5E07174E9BC4265973308431E08129D_11</vt:lpwstr>
  </property>
  <property fmtid="{D5CDD505-2E9C-101B-9397-08002B2CF9AE}" pid="3" name="KSOProductBuildVer">
    <vt:lpwstr>2052-11.8.2.10229</vt:lpwstr>
  </property>
</Properties>
</file>